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10050" firstSheet="10" activeTab="10"/>
  </bookViews>
  <sheets>
    <sheet name="IUNIE" sheetId="1" r:id="rId1"/>
    <sheet name="PCTJ" sheetId="2" r:id="rId2"/>
    <sheet name="PCTJ SI ALOCARE" sheetId="3" r:id="rId3"/>
    <sheet name="ECO VAL MAX IUNIE" sheetId="4" r:id="rId4"/>
    <sheet name="ALOCARE IUNIE" sheetId="5" r:id="rId5"/>
    <sheet name="ALOCARE ECO CF ANEXA 18" sheetId="6" r:id="rId6"/>
    <sheet name="ECOCLIN IUNIE" sheetId="7" r:id="rId7"/>
    <sheet name="ECOCLIN IUN DUPA DIMIN PCTJ" sheetId="8" r:id="rId8"/>
    <sheet name="TOTAL ECO" sheetId="9" r:id="rId9"/>
    <sheet name="FINAL SITE" sheetId="10" r:id="rId10"/>
    <sheet name="ECO IULIE 2021" sheetId="11" r:id="rId11"/>
  </sheets>
  <externalReferences>
    <externalReference r:id="rId14"/>
  </externalReferences>
  <definedNames/>
  <calcPr fullCalcOnLoad="1"/>
</workbook>
</file>

<file path=xl/comments4.xml><?xml version="1.0" encoding="utf-8"?>
<comments xmlns="http://schemas.openxmlformats.org/spreadsheetml/2006/main">
  <authors>
    <author>Utilizator</author>
  </authors>
  <commentList>
    <comment ref="F10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4h*350; 8.4*60</t>
        </r>
      </text>
    </comment>
    <comment ref="F24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2 dr, 1h/dr, val serv dif</t>
        </r>
      </text>
    </comment>
    <comment ref="F35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1.6 h * 350; 0.8h*50</t>
        </r>
      </text>
    </comment>
    <comment ref="F63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3.5*350; 2.5*60</t>
        </r>
      </text>
    </comment>
    <comment ref="F65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medie serv contract</t>
        </r>
      </text>
    </comment>
    <comment ref="F79" authorId="0">
      <text>
        <r>
          <rPr>
            <b/>
            <sz val="9"/>
            <rFont val="Tahoma"/>
            <family val="2"/>
          </rPr>
          <t>Utilizator:</t>
        </r>
        <r>
          <rPr>
            <sz val="9"/>
            <rFont val="Tahoma"/>
            <family val="2"/>
          </rPr>
          <t xml:space="preserve">
8.6*350; 9.8*50</t>
        </r>
      </text>
    </comment>
  </commentList>
</comments>
</file>

<file path=xl/sharedStrings.xml><?xml version="1.0" encoding="utf-8"?>
<sst xmlns="http://schemas.openxmlformats.org/spreadsheetml/2006/main" count="1798" uniqueCount="312">
  <si>
    <t>Sume ramase in disponibil</t>
  </si>
  <si>
    <t>Laborator si Anatomia patologice total 60%</t>
  </si>
  <si>
    <t>Doar laborator-98%</t>
  </si>
  <si>
    <t>Doar anatomie patologica 2%</t>
  </si>
  <si>
    <t>Radiologie , imagistica   total 40%</t>
  </si>
  <si>
    <t xml:space="preserve">Radiologie si imagistica total  </t>
  </si>
  <si>
    <t>Doar radiologie total- 90%</t>
  </si>
  <si>
    <t>Radiologie- inalta performanta- 75%</t>
  </si>
  <si>
    <t>Radiologie- conventionala- 25%</t>
  </si>
  <si>
    <t>Eco clinic 8.0%</t>
  </si>
  <si>
    <t>Eco - medicina primara+ radiografii dentare  2%</t>
  </si>
  <si>
    <t>ECO - medicina primara 65%</t>
  </si>
  <si>
    <t>Radiologie dentara - 35%</t>
  </si>
  <si>
    <t>Ponderi alocare fond paraclinic iunie 2021</t>
  </si>
  <si>
    <t>TOTAL  iunie 2021</t>
  </si>
  <si>
    <t>de alocat iunie 2021</t>
  </si>
  <si>
    <t>ACTE ADITIONALE PENTRU ECOGRAFII  LA CONTRACTELE DE AMBULATORIU SPECIALITATE</t>
  </si>
  <si>
    <t>PUNCTAJE CONFORM CRITERII ANEXA 20</t>
  </si>
  <si>
    <t>Nr.crt.</t>
  </si>
  <si>
    <t>CONTR.S</t>
  </si>
  <si>
    <t>DENUMIRE FURNIZOR</t>
  </si>
  <si>
    <t>TOTAL  PUNCTAJE LA 31.03.2021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</si>
  <si>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</si>
  <si>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</si>
  <si>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</si>
  <si>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</si>
  <si>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</si>
  <si>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</si>
  <si>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</si>
  <si>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>INGG ANA ASLAN</t>
  </si>
  <si>
    <t xml:space="preserve">SPITALUL CLINIC M.S CURIE           </t>
  </si>
  <si>
    <t>AMB. SP. GOMOIU</t>
  </si>
  <si>
    <t xml:space="preserve">CMI DR MANESCU VOICHITA     </t>
  </si>
  <si>
    <t xml:space="preserve">CMI DR GOLDSTEIN DANIELA     VICTORITA                                </t>
  </si>
  <si>
    <t>ALFA MEDICAL SERVICES SRL</t>
  </si>
  <si>
    <t>PULS MEDICA SRL</t>
  </si>
  <si>
    <t xml:space="preserve">CMI DR PLATON ADRIAN    </t>
  </si>
  <si>
    <t xml:space="preserve">CMI DR PARAU CORINA         </t>
  </si>
  <si>
    <t>CM HUMANITAS SRL</t>
  </si>
  <si>
    <t>SCM PAJURA</t>
  </si>
  <si>
    <t>CMI DR. CONSTANTINESCU MIHAELA</t>
  </si>
  <si>
    <t>CMI DR GHEORGHITA CRISTINA</t>
  </si>
  <si>
    <t xml:space="preserve">CMI DR TURCAN VIORICA         </t>
  </si>
  <si>
    <t>MEDICOR INTERNATIONAL SRL</t>
  </si>
  <si>
    <t xml:space="preserve">MONGIN MEDICAL SRL         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</si>
  <si>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</si>
  <si>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</si>
  <si>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</si>
  <si>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</si>
  <si>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>MEMENTO MED</t>
  </si>
  <si>
    <t>CM MATEI BASARAB SRL</t>
  </si>
  <si>
    <t xml:space="preserve">CMI DR. MURESAN ANCA       </t>
  </si>
  <si>
    <t>CMI DR.BUCUR CLAUDIA</t>
  </si>
  <si>
    <t xml:space="preserve">GRAL MEDICAL SRL             </t>
  </si>
  <si>
    <t xml:space="preserve">AMICUS MED                  </t>
  </si>
  <si>
    <t xml:space="preserve">S.C. INTERNATIONAL MEDICAL   CENTER S.R.L                 </t>
  </si>
  <si>
    <t>GHENCEA MEDICAL CENTER S.R.L.</t>
  </si>
  <si>
    <t>SC DISCOVERY CLINIC SRL</t>
  </si>
  <si>
    <t>FUNDATIA SF.SPIRIDON VECHI</t>
  </si>
  <si>
    <t>SC SANADOR SRL</t>
  </si>
  <si>
    <t>CMDT PROMEMORIA</t>
  </si>
  <si>
    <t xml:space="preserve">AIS CLINICS &amp; HOSPITAL SRL 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</si>
  <si>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</si>
  <si>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</si>
  <si>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</si>
  <si>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</si>
  <si>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</si>
  <si>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</si>
  <si>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</si>
  <si>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</si>
  <si>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</si>
  <si>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>SC ROMGERMED VACARESTI SRL</t>
  </si>
  <si>
    <t xml:space="preserve">SC GYNECOLIFE SRL                      </t>
  </si>
  <si>
    <t>SC ST LUKAS CLINIC SRL</t>
  </si>
  <si>
    <t>SC SLIM LIFE SRL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</si>
  <si>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</si>
  <si>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</si>
  <si>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</si>
  <si>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</si>
  <si>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 xml:space="preserve">SC MEDICUL CASEI SRL     </t>
  </si>
  <si>
    <t>PROMED SYSTEM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</si>
  <si>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</si>
  <si>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</si>
  <si>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</si>
  <si>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</si>
  <si>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</si>
  <si>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</si>
  <si>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>SC ANTIAGE CARE SRL</t>
  </si>
  <si>
    <t xml:space="preserve">CMI DR.RADU VALERIA </t>
  </si>
  <si>
    <t>SC ENDOGASTROHEP SRL</t>
  </si>
  <si>
    <t>SC BRATU MED SRL</t>
  </si>
  <si>
    <t>SUPERDIET CLINIC SRL</t>
  </si>
  <si>
    <t>SC SIMNOVOMED SRL</t>
  </si>
  <si>
    <t>SC CLINICA ORTOKINETIC SRL</t>
  </si>
  <si>
    <t xml:space="preserve">SPITALUL CLINIC ''FILANTROPIA''           </t>
  </si>
  <si>
    <t>FUNDATIA CMU REGINA MARIA</t>
  </si>
  <si>
    <t>SC CAROL MED CENTER SRL</t>
  </si>
  <si>
    <t>SC OMNIA MEDICAL SRL</t>
  </si>
  <si>
    <t>SC HISTRIA MEDICAL SRL</t>
  </si>
  <si>
    <t>IMUNOMEDICA PROVITA</t>
  </si>
  <si>
    <t>SANACARE VITAL SRL</t>
  </si>
  <si>
    <t>CMI DR. SPIRACHE ANA MARIA</t>
  </si>
  <si>
    <t>CMI DR. DUTA ADRIANA</t>
  </si>
  <si>
    <t>SC PREMIER CARDIOLOGY SRL</t>
  </si>
  <si>
    <t>ONCOMEDICALCLASS SRL</t>
  </si>
  <si>
    <t>CMI DR. CHICU NATALIA</t>
  </si>
  <si>
    <t>CMI MUNTEANU NICOLETA</t>
  </si>
  <si>
    <t>PREMIER CLINIC SRL</t>
  </si>
  <si>
    <t>TOTAL</t>
  </si>
  <si>
    <t>BIROU CPSACAMD</t>
  </si>
  <si>
    <t>GEORGE NITOIU</t>
  </si>
  <si>
    <t>CERERI MINUS       01.04.2021-30.04.2021</t>
  </si>
  <si>
    <t>CERERI PLUS 01.04.2021-30.04.2021</t>
  </si>
  <si>
    <t>TOTAL  PUNCTAJE LA 26.05.2021</t>
  </si>
  <si>
    <t>CERERI MINUS       01.05.2021-26.05.2021</t>
  </si>
  <si>
    <t>CERERI PLUS 01.05.2021-26.05.2021</t>
  </si>
  <si>
    <t>ACTE ADITIONALE PENTRU ECOGRAFII LA CONTRACTELE DE ASISTENTA MEDICALA CLINICA</t>
  </si>
  <si>
    <t>Nr. Crt.</t>
  </si>
  <si>
    <t>Număr Contract S</t>
  </si>
  <si>
    <t xml:space="preserve">Denumire Furnizor </t>
  </si>
  <si>
    <t>NOIEMBRIE</t>
  </si>
  <si>
    <t>DECEMBRIE</t>
  </si>
  <si>
    <t>S0031</t>
  </si>
  <si>
    <t>S0070</t>
  </si>
  <si>
    <t>S0116</t>
  </si>
  <si>
    <t>S0117</t>
  </si>
  <si>
    <t>S0135</t>
  </si>
  <si>
    <t>S0141</t>
  </si>
  <si>
    <t>S0182</t>
  </si>
  <si>
    <t>S0184</t>
  </si>
  <si>
    <t>S0186</t>
  </si>
  <si>
    <t>S0188</t>
  </si>
  <si>
    <t>S0190</t>
  </si>
  <si>
    <t>S0199</t>
  </si>
  <si>
    <t>S0232</t>
  </si>
  <si>
    <t>S0237</t>
  </si>
  <si>
    <t>S0309</t>
  </si>
  <si>
    <t>S0335</t>
  </si>
  <si>
    <t>S0346</t>
  </si>
  <si>
    <t>S0360</t>
  </si>
  <si>
    <t>S0400</t>
  </si>
  <si>
    <t>S0401</t>
  </si>
  <si>
    <t>S0404</t>
  </si>
  <si>
    <t>S0425</t>
  </si>
  <si>
    <t>S0431</t>
  </si>
  <si>
    <t>S0436</t>
  </si>
  <si>
    <t>S0459</t>
  </si>
  <si>
    <t>S0463</t>
  </si>
  <si>
    <t>S0500</t>
  </si>
  <si>
    <t>S0503</t>
  </si>
  <si>
    <t>S0506</t>
  </si>
  <si>
    <t>S0515</t>
  </si>
  <si>
    <t>S0541</t>
  </si>
  <si>
    <t>S0553</t>
  </si>
  <si>
    <t>S0576</t>
  </si>
  <si>
    <t>S0588</t>
  </si>
  <si>
    <t>S0635</t>
  </si>
  <si>
    <t>S0673</t>
  </si>
  <si>
    <t>S0675</t>
  </si>
  <si>
    <t>S0704</t>
  </si>
  <si>
    <t>S0705</t>
  </si>
  <si>
    <t>S0709</t>
  </si>
  <si>
    <t>S0742</t>
  </si>
  <si>
    <t>S0751</t>
  </si>
  <si>
    <t>S0761</t>
  </si>
  <si>
    <t>S0774</t>
  </si>
  <si>
    <t>S0784</t>
  </si>
  <si>
    <t>S0794</t>
  </si>
  <si>
    <t>S0825</t>
  </si>
  <si>
    <t>S0832</t>
  </si>
  <si>
    <t>S0837</t>
  </si>
  <si>
    <t>S0858</t>
  </si>
  <si>
    <t>S0866</t>
  </si>
  <si>
    <t>S0867</t>
  </si>
  <si>
    <t>S0882</t>
  </si>
  <si>
    <t>S0884</t>
  </si>
  <si>
    <t>S0889</t>
  </si>
  <si>
    <t>S0893</t>
  </si>
  <si>
    <t>S0896</t>
  </si>
  <si>
    <t>S0898</t>
  </si>
  <si>
    <t>S0900</t>
  </si>
  <si>
    <t>S0907</t>
  </si>
  <si>
    <t>S0914</t>
  </si>
  <si>
    <t>S0917</t>
  </si>
  <si>
    <t>S0918</t>
  </si>
  <si>
    <t>S0928</t>
  </si>
  <si>
    <t>S0931</t>
  </si>
  <si>
    <t>S0935</t>
  </si>
  <si>
    <t>S0937</t>
  </si>
  <si>
    <t>S0939</t>
  </si>
  <si>
    <t>S0959</t>
  </si>
  <si>
    <t>S0971</t>
  </si>
  <si>
    <t>S0998</t>
  </si>
  <si>
    <t>S1002</t>
  </si>
  <si>
    <t>S1004</t>
  </si>
  <si>
    <t>S1007</t>
  </si>
  <si>
    <t>S1025</t>
  </si>
  <si>
    <t>S1036</t>
  </si>
  <si>
    <t>S1050</t>
  </si>
  <si>
    <t>S1051</t>
  </si>
  <si>
    <t>S1057</t>
  </si>
  <si>
    <t>S1061</t>
  </si>
  <si>
    <t>S1067</t>
  </si>
  <si>
    <t>S1108</t>
  </si>
  <si>
    <t>S1120</t>
  </si>
  <si>
    <t>S1141</t>
  </si>
  <si>
    <t>S1147</t>
  </si>
  <si>
    <t>S1166</t>
  </si>
  <si>
    <t>Întocmit,</t>
  </si>
  <si>
    <t>Nițoiu George</t>
  </si>
  <si>
    <t>Birou C.P.S.A.C.A.M.D.,</t>
  </si>
  <si>
    <t>26.05.2021</t>
  </si>
  <si>
    <t>TOTAL PUNCTAJ 26.05.2021</t>
  </si>
  <si>
    <t>ALOCARE IUNIE 2021 CF PUNCTAJ</t>
  </si>
  <si>
    <t>valoarea de alocat IUNIE 2021</t>
  </si>
  <si>
    <t>valoare/punct IUNIE</t>
  </si>
  <si>
    <t>Rodica  NICOLAE</t>
  </si>
  <si>
    <t>valoare max contract cf Anexa 18, art.2, alin 4</t>
  </si>
  <si>
    <t>CONTR.</t>
  </si>
  <si>
    <t xml:space="preserve">Nr. ore Verificate </t>
  </si>
  <si>
    <t>nr max eco/h</t>
  </si>
  <si>
    <t>tarif max invest ctrc</t>
  </si>
  <si>
    <t>CMI DR IORDACHE RODICA MELITA</t>
  </si>
  <si>
    <t>SCM POLIMED APACA</t>
  </si>
  <si>
    <t>SP. SF. IOAN</t>
  </si>
  <si>
    <t>INSMC ALESSANDRESCU - RUSESCU</t>
  </si>
  <si>
    <t>BOLOHAN MIHAELA</t>
  </si>
  <si>
    <t>INMCA PROF. DR. BRATILA</t>
  </si>
  <si>
    <t>SCM POVERNEI</t>
  </si>
  <si>
    <t>SP.M.S. CURIE</t>
  </si>
  <si>
    <t>CMI DR. MANESCU VOICHITA</t>
  </si>
  <si>
    <t>GOLDSTEIN DANIELA</t>
  </si>
  <si>
    <t>C.M.I. DR. PLATON ADRIAN</t>
  </si>
  <si>
    <t>PARAU CORINA</t>
  </si>
  <si>
    <t>CONSTANTINESCU MIHAELA</t>
  </si>
  <si>
    <t>GHEORGHITA CRISTINA</t>
  </si>
  <si>
    <t>TURCAN VIORICA</t>
  </si>
  <si>
    <t>SC MONGIN MEDICAL SRL</t>
  </si>
  <si>
    <t>CMI DR CIOBANU MAGDALENA</t>
  </si>
  <si>
    <t>S.C. SANYS</t>
  </si>
  <si>
    <t>CM MATEI BASARAB S.R.L.</t>
  </si>
  <si>
    <t>MURESAN ANCA</t>
  </si>
  <si>
    <t>C.M.I. DR. BUCUR CLAUDIA</t>
  </si>
  <si>
    <t>GRAL MEDICAL SRL</t>
  </si>
  <si>
    <t>AMICUS MED S.R.L.</t>
  </si>
  <si>
    <t>INTERNATIONAL MEDICAL CENTER S.R.L.</t>
  </si>
  <si>
    <t>GHENCEA MEDICAL CENTER SRL</t>
  </si>
  <si>
    <t>FUNDATIA SPIRIDON VECHI</t>
  </si>
  <si>
    <t>AIS CLINIC&amp;HOSPITAL SRL</t>
  </si>
  <si>
    <t>SC CENTRUL MEDICAL UNIREA SRL</t>
  </si>
  <si>
    <t>SP. CL. PROF. DR. AL. OBREGIA</t>
  </si>
  <si>
    <t>MEDIC LINE BUSINESS HEALTH S.R.L.</t>
  </si>
  <si>
    <t>C.M.I. DR. VRABIE CRISTINA</t>
  </si>
  <si>
    <t>SC BAU M.A.N. CONSTRUCT S.R.L.</t>
  </si>
  <si>
    <t>SC DIAVERUM ROMANIA</t>
  </si>
  <si>
    <t>CMI DR. ILIAS CRISTINA</t>
  </si>
  <si>
    <t>S.C. ROMGERMED - VACARESTI SRL</t>
  </si>
  <si>
    <t>SC GYNECOLIFE SRL</t>
  </si>
  <si>
    <t>SC ST. LUKAS CLINIC S.R.L.</t>
  </si>
  <si>
    <t>SC CABINETELE MEDICALE DR. GLUCK SRL</t>
  </si>
  <si>
    <t>AKH MEDICAL KLINIC&amp;HOSPITAL SRL</t>
  </si>
  <si>
    <t>SC MEDICUL CASEI</t>
  </si>
  <si>
    <t>SC CM DR FURTUNA DAN SRL</t>
  </si>
  <si>
    <t>CMI DR LAZAR CONTES RODICA</t>
  </si>
  <si>
    <t xml:space="preserve">SC ANTIAGE CARE SRL </t>
  </si>
  <si>
    <t>CMI DR RADU VALERIA</t>
  </si>
  <si>
    <t>SC ENDOGASTRO HEP SRL</t>
  </si>
  <si>
    <t>SPITALUL CLINIC FILANTROPIA</t>
  </si>
  <si>
    <t>OMNIA MEDICAL</t>
  </si>
  <si>
    <t>CMI DR SPIRACHE DANA MARIA</t>
  </si>
  <si>
    <t>SC PREMIER CARDIOLOGY</t>
  </si>
  <si>
    <t>zile nr lucrat IUNIE 2021</t>
  </si>
  <si>
    <t>IUNIE 2021.val ctr max</t>
  </si>
  <si>
    <t>RODICA NICOLAE</t>
  </si>
  <si>
    <t>Rodica NICOLAE</t>
  </si>
  <si>
    <t>ERATA PUNCTAJE CONFORM CRITERII ANEXA 20</t>
  </si>
  <si>
    <t>29.07.2019</t>
  </si>
  <si>
    <t>CRITERIUL EVALUARE</t>
  </si>
  <si>
    <t>PUNCTAJ RESURSE UMANE</t>
  </si>
  <si>
    <t>PUNCTAJ CAPACITATE TEHNICA</t>
  </si>
  <si>
    <t>PUNCTAJ LOGISTICA</t>
  </si>
  <si>
    <t>Diferenta</t>
  </si>
  <si>
    <t>valoare/punct</t>
  </si>
  <si>
    <t>Max. IUNIE 2021</t>
  </si>
  <si>
    <t>dif</t>
  </si>
  <si>
    <t>rămas în disponibil</t>
  </si>
  <si>
    <t>valoare alocată</t>
  </si>
  <si>
    <t>ALOCARE IUNIE 2021 CF PNCTJ</t>
  </si>
  <si>
    <t>VAL MAX. IUNIE 2021</t>
  </si>
  <si>
    <t>sumă ramasă în disponibil Alocare IUNIE 2021</t>
  </si>
  <si>
    <t>ECOGRAFII ACTE ADITIONALE LA CONTRACTELE DE AMBULATORIU DE SPECIALITATE</t>
  </si>
  <si>
    <t>APRILIE  2021</t>
  </si>
  <si>
    <t>MAI 2021</t>
  </si>
  <si>
    <t>TOTAL  ACTE ADITIONALE PENTRU ECOGRAFII LA CONTRACTELE DE AMBULATORIU DE SPECIALITATE</t>
  </si>
  <si>
    <t>26.05.2021 - valori contract ecoclinic dupa alocare IUNIE 2021</t>
  </si>
  <si>
    <t>IUNIE  2021</t>
  </si>
  <si>
    <t>TOTAL DISPONIBIL ECO</t>
  </si>
  <si>
    <t>26.05.2021 - valori contract ecoclinic IUNIE 2021</t>
  </si>
  <si>
    <t>IUNIE 2021</t>
  </si>
  <si>
    <t>DIM PNCTJ MAI</t>
  </si>
  <si>
    <t>IUNIE 2021 dupa diminuare punctaje</t>
  </si>
  <si>
    <t>valoarea alocată IUNIE 2021</t>
  </si>
  <si>
    <t>valoarea din diminuari AA MAI 2021</t>
  </si>
  <si>
    <t>IANUARIE 2021</t>
  </si>
  <si>
    <t>FEBRUARIE 2021</t>
  </si>
  <si>
    <t>MARTIE 2021</t>
  </si>
  <si>
    <t>TOTAL TRIM I 2021</t>
  </si>
  <si>
    <t xml:space="preserve">26.05.2021 - valori contract eco clinic </t>
  </si>
  <si>
    <t>ALOCARE IUNIE  2021 cf ANEXA 18</t>
  </si>
  <si>
    <t xml:space="preserve">IUNIE 2021 </t>
  </si>
  <si>
    <t>30.06.2021 - valori contract eco clinic dupa  ALOCARE IULIE 2021</t>
  </si>
  <si>
    <t xml:space="preserve">IULIE 2021 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</si>
</sst>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0000"/>
    <numFmt numFmtId="174" formatCode="[$-F800]dddd\,\ mmmm\ dd\,\ yyyy"/>
    <numFmt numFmtId="175" formatCode="[$-409]mmmm\-yy;@"/>
    <numFmt numFmtId="176" formatCode="[$-409]dddd\,\ mmmm\ dd\,\ yyyy"/>
    <numFmt numFmtId="177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3" fillId="0" borderId="0" xfId="0" applyNumberFormat="1" applyFont="1" applyAlignment="1">
      <alignment/>
    </xf>
    <xf numFmtId="171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2" applyFont="1" applyAlignment="1">
      <alignment/>
    </xf>
    <xf numFmtId="171" fontId="5" fillId="0" borderId="0" xfId="42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1" fontId="2" fillId="0" borderId="0" xfId="42" applyFont="1" applyAlignment="1">
      <alignment wrapText="1"/>
    </xf>
    <xf numFmtId="171" fontId="2" fillId="0" borderId="0" xfId="0" applyNumberFormat="1" applyFont="1" applyAlignment="1">
      <alignment wrapText="1"/>
    </xf>
    <xf numFmtId="171" fontId="2" fillId="0" borderId="0" xfId="42" applyFont="1" applyAlignment="1">
      <alignment/>
    </xf>
    <xf numFmtId="0" fontId="7" fillId="0" borderId="0" xfId="60" applyNumberFormat="1" applyFont="1" applyFill="1">
      <alignment/>
      <protection/>
    </xf>
    <xf numFmtId="0" fontId="7" fillId="33" borderId="0" xfId="60" applyFont="1" applyFill="1" applyAlignment="1">
      <alignment horizontal="left"/>
      <protection/>
    </xf>
    <xf numFmtId="0" fontId="7" fillId="33" borderId="0" xfId="60" applyFont="1" applyFill="1" applyAlignment="1">
      <alignment horizontal="center"/>
      <protection/>
    </xf>
    <xf numFmtId="0" fontId="7" fillId="33" borderId="0" xfId="60" applyFont="1" applyFill="1">
      <alignment/>
      <protection/>
    </xf>
    <xf numFmtId="171" fontId="7" fillId="33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171" fontId="7" fillId="0" borderId="0" xfId="60" applyNumberFormat="1" applyFont="1" applyFill="1">
      <alignment/>
      <protection/>
    </xf>
    <xf numFmtId="0" fontId="8" fillId="0" borderId="0" xfId="60" applyNumberFormat="1" applyFont="1" applyFill="1">
      <alignment/>
      <protection/>
    </xf>
    <xf numFmtId="0" fontId="8" fillId="33" borderId="0" xfId="60" applyFont="1" applyFill="1" applyAlignment="1">
      <alignment horizontal="left"/>
      <protection/>
    </xf>
    <xf numFmtId="0" fontId="8" fillId="33" borderId="0" xfId="60" applyFont="1" applyFill="1" applyAlignment="1">
      <alignment horizontal="center"/>
      <protection/>
    </xf>
    <xf numFmtId="0" fontId="8" fillId="33" borderId="0" xfId="60" applyFont="1" applyFill="1">
      <alignment/>
      <protection/>
    </xf>
    <xf numFmtId="0" fontId="8" fillId="0" borderId="0" xfId="60" applyFont="1" applyFill="1">
      <alignment/>
      <protection/>
    </xf>
    <xf numFmtId="171" fontId="8" fillId="33" borderId="0" xfId="60" applyNumberFormat="1" applyFont="1" applyFill="1" applyAlignment="1">
      <alignment horizontal="center"/>
      <protection/>
    </xf>
    <xf numFmtId="171" fontId="4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39" fontId="10" fillId="0" borderId="10" xfId="0" applyNumberFormat="1" applyFont="1" applyFill="1" applyBorder="1" applyAlignment="1">
      <alignment horizontal="center"/>
    </xf>
    <xf numFmtId="43" fontId="7" fillId="0" borderId="0" xfId="60" applyNumberFormat="1" applyFont="1" applyFill="1">
      <alignment/>
      <protection/>
    </xf>
    <xf numFmtId="43" fontId="2" fillId="0" borderId="0" xfId="0" applyNumberFormat="1" applyFont="1" applyAlignment="1">
      <alignment/>
    </xf>
    <xf numFmtId="39" fontId="10" fillId="0" borderId="10" xfId="0" applyNumberFormat="1" applyFont="1" applyBorder="1" applyAlignment="1">
      <alignment horizontal="center"/>
    </xf>
    <xf numFmtId="171" fontId="60" fillId="0" borderId="0" xfId="42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1" fontId="3" fillId="35" borderId="10" xfId="0" applyNumberFormat="1" applyFont="1" applyFill="1" applyBorder="1" applyAlignment="1">
      <alignment/>
    </xf>
    <xf numFmtId="171" fontId="4" fillId="34" borderId="10" xfId="0" applyNumberFormat="1" applyFont="1" applyFill="1" applyBorder="1" applyAlignment="1">
      <alignment horizontal="center" vertical="center" wrapText="1"/>
    </xf>
    <xf numFmtId="0" fontId="6" fillId="0" borderId="0" xfId="59" applyFill="1">
      <alignment/>
      <protection/>
    </xf>
    <xf numFmtId="0" fontId="6" fillId="0" borderId="0" xfId="62" applyFill="1">
      <alignment/>
      <protection/>
    </xf>
    <xf numFmtId="0" fontId="12" fillId="0" borderId="0" xfId="59" applyFont="1" applyFill="1" applyBorder="1" applyAlignment="1">
      <alignment horizontal="left"/>
      <protection/>
    </xf>
    <xf numFmtId="0" fontId="6" fillId="0" borderId="0" xfId="62" applyFont="1" applyFill="1">
      <alignment/>
      <protection/>
    </xf>
    <xf numFmtId="0" fontId="10" fillId="0" borderId="0" xfId="59" applyFont="1" applyFill="1">
      <alignment/>
      <protection/>
    </xf>
    <xf numFmtId="0" fontId="6" fillId="0" borderId="0" xfId="59" applyFill="1" applyBorder="1">
      <alignment/>
      <protection/>
    </xf>
    <xf numFmtId="0" fontId="6" fillId="0" borderId="0" xfId="62" applyFill="1" applyBorder="1">
      <alignment/>
      <protection/>
    </xf>
    <xf numFmtId="0" fontId="6" fillId="0" borderId="0" xfId="59" applyFont="1" applyFill="1">
      <alignment/>
      <protection/>
    </xf>
    <xf numFmtId="0" fontId="10" fillId="0" borderId="0" xfId="62" applyFont="1" applyFill="1" applyBorder="1">
      <alignment/>
      <protection/>
    </xf>
    <xf numFmtId="14" fontId="6" fillId="0" borderId="0" xfId="62" applyNumberFormat="1" applyFont="1" applyFill="1" applyBorder="1">
      <alignment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Fill="1" applyBorder="1" applyAlignment="1">
      <alignment horizontal="center" wrapText="1"/>
      <protection/>
    </xf>
    <xf numFmtId="0" fontId="4" fillId="0" borderId="10" xfId="60" applyFont="1" applyFill="1" applyBorder="1">
      <alignment/>
      <protection/>
    </xf>
    <xf numFmtId="1" fontId="37" fillId="33" borderId="10" xfId="60" applyNumberFormat="1" applyFont="1" applyFill="1" applyBorder="1">
      <alignment/>
      <protection/>
    </xf>
    <xf numFmtId="0" fontId="10" fillId="33" borderId="10" xfId="60" applyFont="1" applyFill="1" applyBorder="1" applyAlignment="1">
      <alignment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171" fontId="61" fillId="0" borderId="10" xfId="42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1" fontId="10" fillId="33" borderId="10" xfId="60" applyNumberFormat="1" applyFont="1" applyFill="1" applyBorder="1" applyAlignment="1">
      <alignment wrapText="1"/>
      <protection/>
    </xf>
    <xf numFmtId="1" fontId="37" fillId="33" borderId="10" xfId="60" applyNumberFormat="1" applyFont="1" applyFill="1" applyBorder="1" applyAlignment="1">
      <alignment horizontal="right"/>
      <protection/>
    </xf>
    <xf numFmtId="171" fontId="13" fillId="35" borderId="10" xfId="42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/>
    </xf>
    <xf numFmtId="1" fontId="37" fillId="33" borderId="10" xfId="60" applyNumberFormat="1" applyFont="1" applyFill="1" applyBorder="1" applyAlignment="1">
      <alignment wrapText="1"/>
      <protection/>
    </xf>
    <xf numFmtId="171" fontId="13" fillId="35" borderId="10" xfId="42" applyFont="1" applyFill="1" applyBorder="1" applyAlignment="1">
      <alignment horizontal="center" vertical="center"/>
    </xf>
    <xf numFmtId="0" fontId="37" fillId="33" borderId="10" xfId="60" applyFont="1" applyFill="1" applyBorder="1">
      <alignment/>
      <protection/>
    </xf>
    <xf numFmtId="0" fontId="10" fillId="33" borderId="10" xfId="62" applyFont="1" applyFill="1" applyBorder="1" applyAlignment="1">
      <alignment wrapText="1"/>
      <protection/>
    </xf>
    <xf numFmtId="0" fontId="37" fillId="33" borderId="10" xfId="60" applyFont="1" applyFill="1" applyBorder="1" applyAlignment="1">
      <alignment horizontal="right"/>
      <protection/>
    </xf>
    <xf numFmtId="0" fontId="37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0" fontId="14" fillId="33" borderId="10" xfId="60" applyFont="1" applyFill="1" applyBorder="1">
      <alignment/>
      <protection/>
    </xf>
    <xf numFmtId="173" fontId="10" fillId="33" borderId="10" xfId="60" applyNumberFormat="1" applyFont="1" applyFill="1" applyBorder="1" applyAlignment="1">
      <alignment wrapText="1"/>
      <protection/>
    </xf>
    <xf numFmtId="0" fontId="18" fillId="33" borderId="10" xfId="60" applyFont="1" applyFill="1" applyBorder="1">
      <alignment/>
      <protection/>
    </xf>
    <xf numFmtId="0" fontId="0" fillId="0" borderId="10" xfId="0" applyFont="1" applyBorder="1" applyAlignment="1">
      <alignment/>
    </xf>
    <xf numFmtId="0" fontId="4" fillId="0" borderId="10" xfId="60" applyFont="1" applyFill="1" applyBorder="1" applyAlignment="1">
      <alignment wrapText="1"/>
      <protection/>
    </xf>
    <xf numFmtId="4" fontId="58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171" fontId="0" fillId="0" borderId="0" xfId="0" applyNumberFormat="1" applyAlignment="1">
      <alignment/>
    </xf>
    <xf numFmtId="0" fontId="8" fillId="0" borderId="0" xfId="60" applyFont="1">
      <alignment/>
      <protection/>
    </xf>
    <xf numFmtId="0" fontId="7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8" fillId="0" borderId="0" xfId="62" applyFont="1" applyFill="1">
      <alignment/>
      <protection/>
    </xf>
    <xf numFmtId="0" fontId="7" fillId="0" borderId="0" xfId="60" applyFont="1">
      <alignment/>
      <protection/>
    </xf>
    <xf numFmtId="0" fontId="7" fillId="0" borderId="10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left" wrapText="1"/>
      <protection/>
    </xf>
    <xf numFmtId="0" fontId="8" fillId="0" borderId="10" xfId="60" applyFont="1" applyFill="1" applyBorder="1">
      <alignment/>
      <protection/>
    </xf>
    <xf numFmtId="0" fontId="8" fillId="35" borderId="10" xfId="0" applyFont="1" applyFill="1" applyBorder="1" applyAlignment="1">
      <alignment horizontal="center"/>
    </xf>
    <xf numFmtId="0" fontId="8" fillId="35" borderId="10" xfId="60" applyFont="1" applyFill="1" applyBorder="1" applyAlignment="1">
      <alignment wrapText="1"/>
      <protection/>
    </xf>
    <xf numFmtId="171" fontId="8" fillId="0" borderId="10" xfId="42" applyFont="1" applyBorder="1" applyAlignment="1">
      <alignment horizontal="right"/>
    </xf>
    <xf numFmtId="171" fontId="60" fillId="0" borderId="10" xfId="0" applyNumberFormat="1" applyFont="1" applyBorder="1" applyAlignment="1">
      <alignment/>
    </xf>
    <xf numFmtId="1" fontId="8" fillId="35" borderId="10" xfId="60" applyNumberFormat="1" applyFont="1" applyFill="1" applyBorder="1" applyAlignment="1">
      <alignment wrapText="1"/>
      <protection/>
    </xf>
    <xf numFmtId="0" fontId="60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left"/>
    </xf>
    <xf numFmtId="0" fontId="8" fillId="35" borderId="10" xfId="62" applyFont="1" applyFill="1" applyBorder="1" applyAlignment="1">
      <alignment wrapText="1"/>
      <protection/>
    </xf>
    <xf numFmtId="0" fontId="11" fillId="35" borderId="10" xfId="60" applyFont="1" applyFill="1" applyBorder="1">
      <alignment/>
      <protection/>
    </xf>
    <xf numFmtId="173" fontId="8" fillId="35" borderId="10" xfId="60" applyNumberFormat="1" applyFont="1" applyFill="1" applyBorder="1" applyAlignment="1">
      <alignment wrapText="1"/>
      <protection/>
    </xf>
    <xf numFmtId="0" fontId="7" fillId="0" borderId="10" xfId="60" applyFont="1" applyFill="1" applyBorder="1">
      <alignment/>
      <protection/>
    </xf>
    <xf numFmtId="0" fontId="7" fillId="0" borderId="10" xfId="60" applyFont="1" applyFill="1" applyBorder="1" applyAlignment="1">
      <alignment wrapText="1"/>
      <protection/>
    </xf>
    <xf numFmtId="171" fontId="7" fillId="0" borderId="10" xfId="42" applyFont="1" applyFill="1" applyBorder="1" applyAlignment="1">
      <alignment/>
    </xf>
    <xf numFmtId="0" fontId="8" fillId="0" borderId="0" xfId="60" applyFont="1" applyFill="1" applyBorder="1">
      <alignment/>
      <protection/>
    </xf>
    <xf numFmtId="0" fontId="8" fillId="0" borderId="0" xfId="60" applyFont="1" applyFill="1" applyBorder="1" applyAlignment="1">
      <alignment wrapText="1"/>
      <protection/>
    </xf>
    <xf numFmtId="0" fontId="8" fillId="33" borderId="0" xfId="60" applyFont="1" applyFill="1" applyBorder="1" applyAlignment="1">
      <alignment wrapText="1"/>
      <protection/>
    </xf>
    <xf numFmtId="171" fontId="7" fillId="0" borderId="0" xfId="42" applyFont="1" applyFill="1" applyBorder="1" applyAlignment="1">
      <alignment/>
    </xf>
    <xf numFmtId="171" fontId="7" fillId="0" borderId="0" xfId="60" applyNumberFormat="1" applyFont="1">
      <alignment/>
      <protection/>
    </xf>
    <xf numFmtId="0" fontId="62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5" fillId="35" borderId="0" xfId="0" applyFont="1" applyFill="1" applyAlignment="1">
      <alignment/>
    </xf>
    <xf numFmtId="0" fontId="12" fillId="35" borderId="0" xfId="0" applyFont="1" applyFill="1" applyAlignment="1">
      <alignment/>
    </xf>
    <xf numFmtId="174" fontId="12" fillId="35" borderId="0" xfId="0" applyNumberFormat="1" applyFont="1" applyFill="1" applyAlignment="1">
      <alignment horizontal="left"/>
    </xf>
    <xf numFmtId="0" fontId="58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75" fontId="12" fillId="34" borderId="10" xfId="59" applyNumberFormat="1" applyFont="1" applyFill="1" applyBorder="1" applyAlignment="1">
      <alignment wrapText="1"/>
      <protection/>
    </xf>
    <xf numFmtId="0" fontId="0" fillId="35" borderId="0" xfId="0" applyFill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171" fontId="5" fillId="35" borderId="10" xfId="45" applyFont="1" applyFill="1" applyBorder="1" applyAlignment="1">
      <alignment/>
    </xf>
    <xf numFmtId="171" fontId="5" fillId="35" borderId="10" xfId="0" applyNumberFormat="1" applyFont="1" applyFill="1" applyBorder="1" applyAlignment="1">
      <alignment/>
    </xf>
    <xf numFmtId="171" fontId="5" fillId="34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62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left"/>
    </xf>
    <xf numFmtId="0" fontId="6" fillId="35" borderId="10" xfId="61" applyFont="1" applyFill="1" applyBorder="1" applyAlignment="1">
      <alignment wrapText="1"/>
      <protection/>
    </xf>
    <xf numFmtId="0" fontId="6" fillId="35" borderId="10" xfId="62" applyFont="1" applyFill="1" applyBorder="1" applyAlignment="1">
      <alignment wrapText="1"/>
      <protection/>
    </xf>
    <xf numFmtId="0" fontId="63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/>
    </xf>
    <xf numFmtId="171" fontId="8" fillId="34" borderId="10" xfId="45" applyFont="1" applyFill="1" applyBorder="1" applyAlignment="1">
      <alignment/>
    </xf>
    <xf numFmtId="0" fontId="60" fillId="0" borderId="0" xfId="0" applyFont="1" applyFill="1" applyAlignment="1">
      <alignment/>
    </xf>
    <xf numFmtId="0" fontId="8" fillId="35" borderId="0" xfId="60" applyFont="1" applyFill="1">
      <alignment/>
      <protection/>
    </xf>
    <xf numFmtId="0" fontId="7" fillId="0" borderId="0" xfId="62" applyFont="1" applyFill="1">
      <alignment/>
      <protection/>
    </xf>
    <xf numFmtId="0" fontId="7" fillId="0" borderId="0" xfId="0" applyFont="1" applyFill="1" applyAlignment="1">
      <alignment/>
    </xf>
    <xf numFmtId="0" fontId="7" fillId="35" borderId="10" xfId="60" applyFont="1" applyFill="1" applyBorder="1" applyAlignment="1">
      <alignment horizontal="center" wrapText="1"/>
      <protection/>
    </xf>
    <xf numFmtId="0" fontId="7" fillId="34" borderId="10" xfId="60" applyFont="1" applyFill="1" applyBorder="1" applyAlignment="1">
      <alignment horizontal="left" wrapText="1"/>
      <protection/>
    </xf>
    <xf numFmtId="171" fontId="8" fillId="35" borderId="10" xfId="45" applyFont="1" applyFill="1" applyBorder="1" applyAlignment="1">
      <alignment horizontal="right"/>
    </xf>
    <xf numFmtId="171" fontId="8" fillId="0" borderId="10" xfId="45" applyFont="1" applyBorder="1" applyAlignment="1">
      <alignment horizontal="right"/>
    </xf>
    <xf numFmtId="171" fontId="60" fillId="35" borderId="10" xfId="45" applyFont="1" applyFill="1" applyBorder="1" applyAlignment="1">
      <alignment horizontal="right"/>
    </xf>
    <xf numFmtId="171" fontId="7" fillId="0" borderId="10" xfId="45" applyFont="1" applyFill="1" applyBorder="1" applyAlignment="1">
      <alignment/>
    </xf>
    <xf numFmtId="171" fontId="7" fillId="35" borderId="10" xfId="45" applyFont="1" applyFill="1" applyBorder="1" applyAlignment="1">
      <alignment/>
    </xf>
    <xf numFmtId="171" fontId="7" fillId="0" borderId="0" xfId="45" applyFont="1" applyFill="1" applyBorder="1" applyAlignment="1">
      <alignment/>
    </xf>
    <xf numFmtId="171" fontId="8" fillId="0" borderId="0" xfId="60" applyNumberFormat="1" applyFont="1">
      <alignment/>
      <protection/>
    </xf>
    <xf numFmtId="0" fontId="8" fillId="0" borderId="11" xfId="60" applyFont="1" applyFill="1" applyBorder="1">
      <alignment/>
      <protection/>
    </xf>
    <xf numFmtId="0" fontId="8" fillId="0" borderId="11" xfId="60" applyFont="1" applyFill="1" applyBorder="1" applyAlignment="1">
      <alignment wrapText="1"/>
      <protection/>
    </xf>
    <xf numFmtId="0" fontId="8" fillId="34" borderId="0" xfId="60" applyFont="1" applyFill="1">
      <alignment/>
      <protection/>
    </xf>
    <xf numFmtId="0" fontId="7" fillId="34" borderId="10" xfId="60" applyFont="1" applyFill="1" applyBorder="1" applyAlignment="1">
      <alignment horizontal="center" wrapText="1"/>
      <protection/>
    </xf>
    <xf numFmtId="0" fontId="60" fillId="0" borderId="10" xfId="0" applyFont="1" applyBorder="1" applyAlignment="1">
      <alignment/>
    </xf>
    <xf numFmtId="0" fontId="7" fillId="35" borderId="10" xfId="60" applyFont="1" applyFill="1" applyBorder="1" applyAlignment="1">
      <alignment horizontal="left" wrapText="1"/>
      <protection/>
    </xf>
    <xf numFmtId="0" fontId="64" fillId="34" borderId="10" xfId="0" applyFont="1" applyFill="1" applyBorder="1" applyAlignment="1">
      <alignment wrapText="1"/>
    </xf>
    <xf numFmtId="171" fontId="7" fillId="0" borderId="10" xfId="45" applyFont="1" applyBorder="1" applyAlignment="1">
      <alignment horizontal="right"/>
    </xf>
    <xf numFmtId="171" fontId="8" fillId="34" borderId="10" xfId="45" applyFont="1" applyFill="1" applyBorder="1" applyAlignment="1">
      <alignment horizontal="right"/>
    </xf>
    <xf numFmtId="171" fontId="60" fillId="0" borderId="0" xfId="0" applyNumberFormat="1" applyFont="1" applyAlignment="1">
      <alignment/>
    </xf>
    <xf numFmtId="171" fontId="7" fillId="34" borderId="10" xfId="45" applyFont="1" applyFill="1" applyBorder="1" applyAlignment="1">
      <alignment/>
    </xf>
    <xf numFmtId="0" fontId="7" fillId="33" borderId="0" xfId="60" applyFont="1" applyFill="1" applyBorder="1" applyAlignment="1">
      <alignment wrapText="1"/>
      <protection/>
    </xf>
    <xf numFmtId="171" fontId="7" fillId="37" borderId="0" xfId="60" applyNumberFormat="1" applyFont="1" applyFill="1">
      <alignment/>
      <protection/>
    </xf>
    <xf numFmtId="171" fontId="8" fillId="0" borderId="0" xfId="45" applyFont="1" applyAlignment="1">
      <alignment/>
    </xf>
    <xf numFmtId="0" fontId="7" fillId="0" borderId="0" xfId="60" applyFont="1" applyFill="1" applyAlignment="1">
      <alignment wrapText="1"/>
      <protection/>
    </xf>
    <xf numFmtId="171" fontId="7" fillId="34" borderId="0" xfId="60" applyNumberFormat="1" applyFont="1" applyFill="1">
      <alignment/>
      <protection/>
    </xf>
    <xf numFmtId="0" fontId="8" fillId="0" borderId="0" xfId="60" applyFont="1" applyFill="1" applyAlignment="1">
      <alignment wrapText="1"/>
      <protection/>
    </xf>
    <xf numFmtId="0" fontId="10" fillId="35" borderId="0" xfId="59" applyFont="1" applyFill="1" applyAlignment="1">
      <alignment horizontal="center" wrapText="1"/>
      <protection/>
    </xf>
    <xf numFmtId="0" fontId="4" fillId="35" borderId="10" xfId="0" applyFont="1" applyFill="1" applyBorder="1" applyAlignment="1">
      <alignment/>
    </xf>
    <xf numFmtId="175" fontId="4" fillId="35" borderId="10" xfId="59" applyNumberFormat="1" applyFont="1" applyFill="1" applyBorder="1" applyAlignment="1">
      <alignment wrapText="1"/>
      <protection/>
    </xf>
    <xf numFmtId="171" fontId="6" fillId="35" borderId="10" xfId="0" applyNumberFormat="1" applyFont="1" applyFill="1" applyBorder="1" applyAlignment="1">
      <alignment/>
    </xf>
    <xf numFmtId="0" fontId="58" fillId="35" borderId="10" xfId="0" applyFont="1" applyFill="1" applyBorder="1" applyAlignment="1">
      <alignment wrapText="1"/>
    </xf>
    <xf numFmtId="171" fontId="18" fillId="0" borderId="10" xfId="45" applyFont="1" applyBorder="1" applyAlignment="1">
      <alignment/>
    </xf>
    <xf numFmtId="171" fontId="37" fillId="35" borderId="10" xfId="45" applyFont="1" applyFill="1" applyBorder="1" applyAlignment="1">
      <alignment/>
    </xf>
    <xf numFmtId="171" fontId="19" fillId="35" borderId="10" xfId="45" applyFont="1" applyFill="1" applyBorder="1" applyAlignment="1">
      <alignment/>
    </xf>
    <xf numFmtId="171" fontId="0" fillId="0" borderId="0" xfId="45" applyFont="1" applyAlignment="1">
      <alignment/>
    </xf>
    <xf numFmtId="171" fontId="10" fillId="35" borderId="10" xfId="45" applyFont="1" applyFill="1" applyBorder="1" applyAlignment="1">
      <alignment/>
    </xf>
    <xf numFmtId="171" fontId="0" fillId="35" borderId="0" xfId="0" applyNumberFormat="1" applyFill="1" applyAlignment="1">
      <alignment/>
    </xf>
    <xf numFmtId="0" fontId="60" fillId="35" borderId="10" xfId="0" applyFont="1" applyFill="1" applyBorder="1" applyAlignment="1">
      <alignment/>
    </xf>
    <xf numFmtId="171" fontId="60" fillId="35" borderId="10" xfId="45" applyFont="1" applyFill="1" applyBorder="1" applyAlignment="1">
      <alignment/>
    </xf>
    <xf numFmtId="0" fontId="64" fillId="35" borderId="10" xfId="0" applyFont="1" applyFill="1" applyBorder="1" applyAlignment="1">
      <alignment/>
    </xf>
    <xf numFmtId="171" fontId="7" fillId="0" borderId="10" xfId="45" applyFont="1" applyBorder="1" applyAlignment="1">
      <alignment/>
    </xf>
    <xf numFmtId="171" fontId="8" fillId="0" borderId="10" xfId="45" applyFont="1" applyBorder="1" applyAlignment="1">
      <alignment/>
    </xf>
    <xf numFmtId="171" fontId="64" fillId="35" borderId="10" xfId="45" applyFont="1" applyFill="1" applyBorder="1" applyAlignment="1">
      <alignment/>
    </xf>
    <xf numFmtId="0" fontId="60" fillId="35" borderId="12" xfId="0" applyFont="1" applyFill="1" applyBorder="1" applyAlignment="1">
      <alignment/>
    </xf>
    <xf numFmtId="171" fontId="8" fillId="0" borderId="11" xfId="45" applyFont="1" applyBorder="1" applyAlignment="1">
      <alignment/>
    </xf>
    <xf numFmtId="0" fontId="60" fillId="35" borderId="13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171" fontId="64" fillId="34" borderId="10" xfId="45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171" fontId="6" fillId="35" borderId="10" xfId="45" applyFont="1" applyFill="1" applyBorder="1" applyAlignment="1">
      <alignment wrapText="1"/>
    </xf>
    <xf numFmtId="171" fontId="6" fillId="35" borderId="10" xfId="45" applyFont="1" applyFill="1" applyBorder="1" applyAlignment="1">
      <alignment/>
    </xf>
    <xf numFmtId="171" fontId="6" fillId="0" borderId="10" xfId="44" applyFont="1" applyFill="1" applyBorder="1" applyAlignment="1">
      <alignment horizontal="right" wrapText="1"/>
    </xf>
    <xf numFmtId="171" fontId="6" fillId="35" borderId="10" xfId="44" applyFont="1" applyFill="1" applyBorder="1" applyAlignment="1">
      <alignment horizontal="right" wrapText="1"/>
    </xf>
    <xf numFmtId="0" fontId="65" fillId="35" borderId="10" xfId="0" applyFont="1" applyFill="1" applyBorder="1" applyAlignment="1">
      <alignment/>
    </xf>
    <xf numFmtId="171" fontId="6" fillId="35" borderId="10" xfId="42" applyFont="1" applyFill="1" applyBorder="1" applyAlignment="1">
      <alignment/>
    </xf>
    <xf numFmtId="171" fontId="62" fillId="35" borderId="10" xfId="42" applyFont="1" applyFill="1" applyBorder="1" applyAlignment="1">
      <alignment/>
    </xf>
    <xf numFmtId="171" fontId="8" fillId="35" borderId="10" xfId="45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71" fontId="41" fillId="35" borderId="10" xfId="0" applyNumberFormat="1" applyFont="1" applyFill="1" applyBorder="1" applyAlignment="1">
      <alignment/>
    </xf>
    <xf numFmtId="4" fontId="41" fillId="35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1" fontId="4" fillId="0" borderId="12" xfId="42" applyFont="1" applyBorder="1" applyAlignment="1">
      <alignment horizontal="center" vertical="center" wrapText="1"/>
    </xf>
    <xf numFmtId="171" fontId="4" fillId="0" borderId="13" xfId="42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1" fontId="4" fillId="0" borderId="16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60" applyFont="1" applyFill="1" applyBorder="1" applyAlignment="1">
      <alignment horizontal="center" wrapText="1"/>
      <protection/>
    </xf>
    <xf numFmtId="0" fontId="7" fillId="0" borderId="13" xfId="60" applyFont="1" applyFill="1" applyBorder="1" applyAlignment="1">
      <alignment horizontal="center" wrapText="1"/>
      <protection/>
    </xf>
    <xf numFmtId="0" fontId="10" fillId="35" borderId="10" xfId="0" applyFont="1" applyFill="1" applyBorder="1" applyAlignment="1">
      <alignment horizontal="center"/>
    </xf>
    <xf numFmtId="0" fontId="7" fillId="0" borderId="10" xfId="60" applyFont="1" applyFill="1" applyBorder="1" applyAlignment="1">
      <alignment horizontal="center" wrapText="1"/>
      <protection/>
    </xf>
    <xf numFmtId="0" fontId="10" fillId="35" borderId="10" xfId="0" applyFont="1" applyFill="1" applyBorder="1" applyAlignment="1">
      <alignment horizontal="center" wrapText="1"/>
    </xf>
    <xf numFmtId="0" fontId="8" fillId="0" borderId="17" xfId="60" applyFont="1" applyBorder="1" applyAlignment="1">
      <alignment horizontal="left" wrapText="1"/>
      <protection/>
    </xf>
    <xf numFmtId="0" fontId="8" fillId="0" borderId="18" xfId="60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16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2" xfId="59"/>
    <cellStyle name="Normal 2 2 4" xfId="60"/>
    <cellStyle name="Normal_PLAFON RAPORTAT TRIM.II,III 2004 10" xfId="61"/>
    <cellStyle name="Normal_PLAFON RAPORTAT TRIM.II,III 2004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ocare%20iunie\ALOCARE%20ECO%20IUNIE\Copy%20of%20FINAL%20-%2031.03.2021%20-%20valori%20contract%20ecoclinic%20dupa%20alocare%20sume%20APRILI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tj"/>
      <sheetName val="pctj si alocare"/>
      <sheetName val="eco val max ctrc APR MAI"/>
      <sheetName val="alocare 2021  "/>
      <sheetName val="alocare ECO cf anexa 18 "/>
      <sheetName val=" ECOCLIN APRILIE MAI"/>
      <sheetName val=" ECOCLIN dupa dimn pctj"/>
      <sheetName val="TOTAL ECOCLIN dimin pt site"/>
      <sheetName val="Sheet3"/>
    </sheetNames>
    <sheetDataSet>
      <sheetData sheetId="1">
        <row r="97">
          <cell r="D97">
            <v>1268526.17</v>
          </cell>
        </row>
        <row r="99">
          <cell r="D99">
            <v>126.82594731507886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4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2" width="22.8515625" style="1" customWidth="1"/>
    <col min="3" max="3" width="30.57421875" style="1" customWidth="1"/>
    <col min="4" max="5" width="21.140625" style="1" customWidth="1"/>
    <col min="6" max="6" width="22.140625" style="1" customWidth="1"/>
    <col min="7" max="7" width="22.421875" style="1" customWidth="1"/>
    <col min="8" max="8" width="22.421875" style="1" hidden="1" customWidth="1"/>
    <col min="9" max="9" width="22.421875" style="1" customWidth="1"/>
    <col min="10" max="10" width="20.140625" style="1" customWidth="1"/>
    <col min="11" max="11" width="15.710937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1:8" ht="15">
      <c r="A2" s="39">
        <v>44342</v>
      </c>
      <c r="G2" s="2"/>
      <c r="H2" s="3"/>
    </row>
    <row r="3" spans="1:2" ht="15">
      <c r="A3" s="5" t="s">
        <v>13</v>
      </c>
      <c r="B3" s="4"/>
    </row>
    <row r="5" spans="3:6" ht="14.25">
      <c r="C5" s="6"/>
      <c r="D5" s="6"/>
      <c r="E5" s="6"/>
      <c r="F5" s="6"/>
    </row>
    <row r="6" spans="1:9" ht="15">
      <c r="A6" s="3"/>
      <c r="B6" s="5"/>
      <c r="C6" s="6"/>
      <c r="D6" s="6"/>
      <c r="E6" s="6"/>
      <c r="F6" s="6"/>
      <c r="I6" s="19"/>
    </row>
    <row r="7" spans="1:6" ht="15.75" customHeight="1">
      <c r="A7" s="7"/>
      <c r="B7" s="5"/>
      <c r="C7" s="6"/>
      <c r="D7" s="6"/>
      <c r="E7" s="6"/>
      <c r="F7" s="8"/>
    </row>
    <row r="8" spans="1:6" ht="15.75" customHeight="1">
      <c r="A8" s="7">
        <f>19821718.2+946195.54</f>
        <v>20767913.74</v>
      </c>
      <c r="B8" s="5" t="s">
        <v>15</v>
      </c>
      <c r="C8" s="6"/>
      <c r="D8" s="6"/>
      <c r="E8" s="6"/>
      <c r="F8" s="8"/>
    </row>
    <row r="9" spans="1:9" ht="29.25">
      <c r="A9" s="209"/>
      <c r="B9" s="210"/>
      <c r="C9" s="210"/>
      <c r="D9" s="211"/>
      <c r="E9" s="9"/>
      <c r="F9" s="10"/>
      <c r="G9" s="11"/>
      <c r="H9" s="12" t="s">
        <v>0</v>
      </c>
      <c r="I9" s="13" t="s">
        <v>14</v>
      </c>
    </row>
    <row r="10" spans="1:9" ht="22.5" customHeight="1">
      <c r="A10" s="212" t="s">
        <v>1</v>
      </c>
      <c r="B10" s="214">
        <f>A8*0.6</f>
        <v>12460748.243999999</v>
      </c>
      <c r="C10" s="14" t="s">
        <v>2</v>
      </c>
      <c r="D10" s="38">
        <f>A8*0.6*0.98</f>
        <v>12211533.279119998</v>
      </c>
      <c r="E10" s="15">
        <f>0.6*0.98</f>
        <v>0.588</v>
      </c>
      <c r="F10" s="16"/>
      <c r="G10" s="17"/>
      <c r="H10" s="18"/>
      <c r="I10" s="18">
        <f>D10</f>
        <v>12211533.279119998</v>
      </c>
    </row>
    <row r="11" spans="1:9" ht="30">
      <c r="A11" s="213"/>
      <c r="B11" s="215"/>
      <c r="C11" s="14" t="s">
        <v>3</v>
      </c>
      <c r="D11" s="38">
        <f>A8*0.6*0.02</f>
        <v>249214.96487999998</v>
      </c>
      <c r="E11" s="15">
        <f>0.6*0.02</f>
        <v>0.012</v>
      </c>
      <c r="F11" s="16"/>
      <c r="G11" s="17"/>
      <c r="H11" s="18"/>
      <c r="I11" s="18">
        <f>D11</f>
        <v>249214.96487999998</v>
      </c>
    </row>
    <row r="12" spans="1:10" ht="28.5">
      <c r="A12" s="212" t="s">
        <v>4</v>
      </c>
      <c r="B12" s="214">
        <f>A8*0.4</f>
        <v>8307165.495999999</v>
      </c>
      <c r="C12" s="212" t="s">
        <v>5</v>
      </c>
      <c r="D12" s="218" t="s">
        <v>6</v>
      </c>
      <c r="E12" s="207">
        <f>B12*0.9</f>
        <v>7476448.9464</v>
      </c>
      <c r="F12" s="16" t="s">
        <v>7</v>
      </c>
      <c r="G12" s="18">
        <f>E12*0.75</f>
        <v>5607336.709799999</v>
      </c>
      <c r="H12" s="18"/>
      <c r="I12" s="18">
        <f>G12</f>
        <v>5607336.709799999</v>
      </c>
      <c r="J12" s="19"/>
    </row>
    <row r="13" spans="1:10" ht="28.5">
      <c r="A13" s="216"/>
      <c r="B13" s="217"/>
      <c r="C13" s="216"/>
      <c r="D13" s="218"/>
      <c r="E13" s="208"/>
      <c r="F13" s="16" t="s">
        <v>8</v>
      </c>
      <c r="G13" s="18">
        <f>E12*0.25</f>
        <v>1869112.2366</v>
      </c>
      <c r="H13" s="18"/>
      <c r="I13" s="18">
        <f>G13+H13</f>
        <v>1869112.2366</v>
      </c>
      <c r="J13" s="20"/>
    </row>
    <row r="14" spans="1:9" ht="24" customHeight="1">
      <c r="A14" s="216"/>
      <c r="B14" s="217"/>
      <c r="C14" s="216"/>
      <c r="D14" s="45" t="s">
        <v>9</v>
      </c>
      <c r="E14" s="48">
        <f>B12*0.08</f>
        <v>664573.23968</v>
      </c>
      <c r="F14" s="15"/>
      <c r="G14" s="17"/>
      <c r="H14" s="18"/>
      <c r="I14" s="18">
        <f>E14+H14</f>
        <v>664573.23968</v>
      </c>
    </row>
    <row r="15" spans="1:13" ht="42.75">
      <c r="A15" s="213"/>
      <c r="B15" s="215"/>
      <c r="C15" s="213"/>
      <c r="D15" s="16" t="s">
        <v>10</v>
      </c>
      <c r="E15" s="38">
        <f>B12*0.02</f>
        <v>166143.30992</v>
      </c>
      <c r="F15" s="46" t="s">
        <v>11</v>
      </c>
      <c r="G15" s="47">
        <f>E15*0.65</f>
        <v>107993.151448</v>
      </c>
      <c r="H15" s="17"/>
      <c r="I15" s="18">
        <f>G15</f>
        <v>107993.151448</v>
      </c>
      <c r="J15" s="19"/>
      <c r="K15" s="19"/>
      <c r="M15" s="19"/>
    </row>
    <row r="16" spans="6:13" ht="28.5">
      <c r="F16" s="16" t="s">
        <v>12</v>
      </c>
      <c r="G16" s="18">
        <f>E15*0.35</f>
        <v>58150.158471999996</v>
      </c>
      <c r="H16" s="18"/>
      <c r="I16" s="18">
        <f>G16</f>
        <v>58150.158471999996</v>
      </c>
      <c r="K16" s="19"/>
      <c r="M16" s="19"/>
    </row>
    <row r="17" spans="9:11" ht="27" customHeight="1">
      <c r="I17" s="20">
        <f>I10+I11+I12+I13+I14+I15+I16</f>
        <v>20767913.740000002</v>
      </c>
      <c r="J17" s="19"/>
      <c r="K17" s="19"/>
    </row>
    <row r="18" spans="1:10" s="21" customFormat="1" ht="21.75" customHeight="1">
      <c r="A18" s="40"/>
      <c r="E18" s="22"/>
      <c r="F18" s="23"/>
      <c r="I18" s="23"/>
      <c r="J18" s="24"/>
    </row>
    <row r="19" spans="1:10" ht="19.5" customHeight="1">
      <c r="A19" s="24"/>
      <c r="D19" s="21"/>
      <c r="E19" s="24"/>
      <c r="F19" s="19"/>
      <c r="G19" s="19"/>
      <c r="H19" s="19"/>
      <c r="I19" s="20"/>
      <c r="J19" s="24"/>
    </row>
    <row r="20" spans="1:11" ht="15">
      <c r="A20" s="24"/>
      <c r="B20" s="42"/>
      <c r="E20" s="19"/>
      <c r="F20" s="20"/>
      <c r="G20" s="19"/>
      <c r="H20" s="19"/>
      <c r="I20" s="3"/>
      <c r="J20" s="43"/>
      <c r="K20" s="19"/>
    </row>
    <row r="21" spans="1:77" s="30" customFormat="1" ht="22.5" customHeight="1">
      <c r="A21" s="41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9"/>
      <c r="Z21" s="28"/>
      <c r="AA21" s="28"/>
      <c r="AB21" s="28"/>
      <c r="AC21" s="29"/>
      <c r="AD21" s="27"/>
      <c r="AE21" s="27"/>
      <c r="AF21" s="27"/>
      <c r="AG21" s="27"/>
      <c r="AH21" s="28"/>
      <c r="AI21" s="28"/>
      <c r="AJ21" s="27"/>
      <c r="AK21" s="27"/>
      <c r="AO21" s="31"/>
      <c r="BY21" s="31"/>
    </row>
    <row r="22" spans="1:41" s="30" customFormat="1" ht="16.5">
      <c r="A22" s="41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9"/>
      <c r="Z22" s="28"/>
      <c r="AA22" s="28"/>
      <c r="AB22" s="28"/>
      <c r="AC22" s="29"/>
      <c r="AD22" s="27"/>
      <c r="AE22" s="27"/>
      <c r="AF22" s="27"/>
      <c r="AG22" s="27"/>
      <c r="AH22" s="28"/>
      <c r="AI22" s="28"/>
      <c r="AJ22" s="27"/>
      <c r="AK22" s="27"/>
      <c r="AO22" s="31"/>
    </row>
    <row r="23" spans="2:41" s="30" customFormat="1" ht="16.5"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9"/>
      <c r="Z23" s="28"/>
      <c r="AA23" s="28"/>
      <c r="AB23" s="28"/>
      <c r="AC23" s="29"/>
      <c r="AD23" s="27"/>
      <c r="AE23" s="27"/>
      <c r="AF23" s="27"/>
      <c r="AG23" s="27"/>
      <c r="AH23" s="28"/>
      <c r="AI23" s="28"/>
      <c r="AJ23" s="27"/>
      <c r="AK23" s="27"/>
      <c r="AO23" s="31"/>
    </row>
    <row r="24" spans="2:41" s="30" customFormat="1" ht="16.5"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9"/>
      <c r="Z24" s="28"/>
      <c r="AA24" s="28"/>
      <c r="AB24" s="28"/>
      <c r="AC24" s="29"/>
      <c r="AD24" s="27"/>
      <c r="AE24" s="27"/>
      <c r="AF24" s="27"/>
      <c r="AG24" s="27"/>
      <c r="AH24" s="28"/>
      <c r="AI24" s="28"/>
      <c r="AJ24" s="27"/>
      <c r="AK24" s="27"/>
      <c r="AO24" s="31"/>
    </row>
    <row r="25" spans="2:37" s="30" customFormat="1" ht="16.5">
      <c r="B25" s="25"/>
      <c r="C25" s="26"/>
      <c r="D25" s="27"/>
      <c r="E25" s="27"/>
      <c r="F25" s="27"/>
      <c r="G25" s="44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7"/>
      <c r="AE25" s="27"/>
      <c r="AF25" s="27"/>
      <c r="AG25" s="27"/>
      <c r="AH25" s="28"/>
      <c r="AI25" s="28"/>
      <c r="AJ25" s="27"/>
      <c r="AK25" s="27"/>
    </row>
    <row r="26" spans="2:37" s="30" customFormat="1" ht="16.5">
      <c r="B26" s="25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/>
      <c r="AE26" s="27"/>
      <c r="AF26" s="27"/>
      <c r="AG26" s="27"/>
      <c r="AH26" s="28"/>
      <c r="AI26" s="28"/>
      <c r="AJ26" s="27"/>
      <c r="AK26" s="27"/>
    </row>
    <row r="27" spans="2:37" s="30" customFormat="1" ht="16.5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/>
      <c r="AE27" s="27"/>
      <c r="AF27" s="27"/>
      <c r="AG27" s="27"/>
      <c r="AH27" s="28"/>
      <c r="AI27" s="28"/>
      <c r="AJ27" s="27"/>
      <c r="AK27" s="27"/>
    </row>
    <row r="28" spans="2:37" s="30" customFormat="1" ht="16.5"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/>
      <c r="AE28" s="27"/>
      <c r="AF28" s="27"/>
      <c r="AG28" s="27"/>
      <c r="AH28" s="28"/>
      <c r="AI28" s="28"/>
      <c r="AJ28" s="27"/>
      <c r="AK28" s="27"/>
    </row>
    <row r="29" spans="2:37" s="30" customFormat="1" ht="16.5">
      <c r="B29" s="2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7"/>
      <c r="AE29" s="27"/>
      <c r="AF29" s="27"/>
      <c r="AG29" s="27"/>
      <c r="AH29" s="28"/>
      <c r="AI29" s="28"/>
      <c r="AJ29" s="27"/>
      <c r="AK29" s="27"/>
    </row>
    <row r="30" spans="2:37" s="30" customFormat="1" ht="16.5"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7"/>
      <c r="AE30" s="27"/>
      <c r="AF30" s="27"/>
      <c r="AG30" s="27"/>
      <c r="AH30" s="28"/>
      <c r="AI30" s="28"/>
      <c r="AJ30" s="27"/>
      <c r="AK30" s="27"/>
    </row>
    <row r="31" spans="2:37" s="36" customFormat="1" ht="16.5"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4"/>
      <c r="AE31" s="34"/>
      <c r="AF31" s="34"/>
      <c r="AG31" s="34"/>
      <c r="AH31" s="35"/>
      <c r="AI31" s="35"/>
      <c r="AJ31" s="34"/>
      <c r="AK31" s="34"/>
    </row>
    <row r="32" spans="2:37" s="36" customFormat="1" ht="16.5"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4"/>
      <c r="AE32" s="34"/>
      <c r="AF32" s="34"/>
      <c r="AG32" s="34"/>
      <c r="AH32" s="35"/>
      <c r="AI32" s="35"/>
      <c r="AJ32" s="34"/>
      <c r="AK32" s="34"/>
    </row>
    <row r="33" spans="2:37" s="30" customFormat="1" ht="16.5">
      <c r="B33" s="25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7"/>
      <c r="AE33" s="27"/>
      <c r="AF33" s="27"/>
      <c r="AG33" s="27"/>
      <c r="AH33" s="28"/>
      <c r="AI33" s="28"/>
      <c r="AJ33" s="27"/>
      <c r="AK33" s="27"/>
    </row>
    <row r="34" spans="2:37" s="30" customFormat="1" ht="16.5">
      <c r="B34" s="25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7"/>
      <c r="AE34" s="27"/>
      <c r="AF34" s="27"/>
      <c r="AG34" s="27"/>
      <c r="AH34" s="28"/>
      <c r="AI34" s="28"/>
      <c r="AJ34" s="27"/>
      <c r="AK34" s="27"/>
    </row>
    <row r="35" spans="2:37" s="36" customFormat="1" ht="16.5"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4"/>
      <c r="AE35" s="34"/>
      <c r="AF35" s="34"/>
      <c r="AG35" s="34"/>
      <c r="AH35" s="35"/>
      <c r="AI35" s="35"/>
      <c r="AJ35" s="34"/>
      <c r="AK35" s="34"/>
    </row>
    <row r="36" spans="2:37" s="36" customFormat="1" ht="16.5">
      <c r="B36" s="3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4"/>
      <c r="AE36" s="34"/>
      <c r="AF36" s="34"/>
      <c r="AG36" s="34"/>
      <c r="AH36" s="35"/>
      <c r="AI36" s="35"/>
      <c r="AJ36" s="34"/>
      <c r="AK36" s="34"/>
    </row>
    <row r="37" spans="2:37" s="30" customFormat="1" ht="16.5"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7"/>
      <c r="AE37" s="27"/>
      <c r="AF37" s="27"/>
      <c r="AG37" s="27"/>
      <c r="AH37" s="28"/>
      <c r="AI37" s="28"/>
      <c r="AJ37" s="27"/>
      <c r="AK37" s="27"/>
    </row>
    <row r="38" spans="2:37" s="30" customFormat="1" ht="16.5"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7"/>
      <c r="AE38" s="27"/>
      <c r="AF38" s="27"/>
      <c r="AG38" s="27"/>
      <c r="AH38" s="28"/>
      <c r="AI38" s="28"/>
      <c r="AJ38" s="27"/>
      <c r="AK38" s="27"/>
    </row>
    <row r="39" spans="2:37" s="36" customFormat="1" ht="16.5"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4"/>
      <c r="AE39" s="34"/>
      <c r="AF39" s="34"/>
      <c r="AG39" s="34"/>
      <c r="AH39" s="35"/>
      <c r="AI39" s="35"/>
      <c r="AJ39" s="34"/>
      <c r="AK39" s="34"/>
    </row>
    <row r="40" spans="2:37" s="36" customFormat="1" ht="16.5">
      <c r="B40" s="3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5"/>
      <c r="AI40" s="35"/>
      <c r="AJ40" s="34"/>
      <c r="AK40" s="34"/>
    </row>
    <row r="41" spans="2:37" s="30" customFormat="1" ht="16.5"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7"/>
      <c r="AE41" s="27"/>
      <c r="AF41" s="27"/>
      <c r="AG41" s="27"/>
      <c r="AH41" s="28"/>
      <c r="AI41" s="28"/>
      <c r="AJ41" s="27"/>
      <c r="AK41" s="27"/>
    </row>
    <row r="42" spans="2:37" s="36" customFormat="1" ht="16.5">
      <c r="B42" s="32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5"/>
      <c r="AI42" s="35"/>
      <c r="AJ42" s="34"/>
      <c r="AK42" s="34"/>
    </row>
    <row r="43" spans="2:37" s="30" customFormat="1" ht="16.5"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7"/>
      <c r="AE43" s="27"/>
      <c r="AF43" s="27"/>
      <c r="AG43" s="27"/>
      <c r="AH43" s="28"/>
      <c r="AI43" s="28"/>
      <c r="AJ43" s="27"/>
      <c r="AK43" s="27"/>
    </row>
    <row r="44" spans="2:37" s="36" customFormat="1" ht="16.5">
      <c r="B44" s="32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5"/>
      <c r="AI44" s="35"/>
      <c r="AJ44" s="34"/>
      <c r="AK44" s="34"/>
    </row>
    <row r="45" spans="2:37" s="30" customFormat="1" ht="16.5"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7"/>
      <c r="AE45" s="27"/>
      <c r="AF45" s="27"/>
      <c r="AG45" s="27"/>
      <c r="AH45" s="28"/>
      <c r="AI45" s="28"/>
      <c r="AJ45" s="27"/>
      <c r="AK45" s="27"/>
    </row>
    <row r="46" spans="2:37" s="36" customFormat="1" ht="16.5"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5"/>
      <c r="AI46" s="35"/>
      <c r="AJ46" s="34"/>
      <c r="AK46" s="34"/>
    </row>
    <row r="47" spans="2:37" s="36" customFormat="1" ht="16.5">
      <c r="B47" s="32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5"/>
      <c r="AI47" s="35"/>
      <c r="AJ47" s="34"/>
      <c r="AK47" s="34"/>
    </row>
    <row r="48" spans="2:37" s="36" customFormat="1" ht="16.5">
      <c r="B48" s="32"/>
      <c r="C48" s="33"/>
      <c r="D48" s="34"/>
      <c r="E48" s="3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5"/>
      <c r="AI48" s="35"/>
      <c r="AJ48" s="34"/>
      <c r="AK48" s="34"/>
    </row>
  </sheetData>
  <sheetProtection/>
  <mergeCells count="8">
    <mergeCell ref="E12:E13"/>
    <mergeCell ref="A9:D9"/>
    <mergeCell ref="A10:A11"/>
    <mergeCell ref="B10:B11"/>
    <mergeCell ref="A12:A15"/>
    <mergeCell ref="B12:B15"/>
    <mergeCell ref="C12:C15"/>
    <mergeCell ref="D12:D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16">
      <selection activeCell="G4" sqref="G4"/>
    </sheetView>
  </sheetViews>
  <sheetFormatPr defaultColWidth="9.140625" defaultRowHeight="15"/>
  <cols>
    <col min="1" max="1" width="8.00390625" style="114" customWidth="1"/>
    <col min="2" max="2" width="10.00390625" style="114" customWidth="1"/>
    <col min="3" max="3" width="39.7109375" style="114" customWidth="1"/>
    <col min="4" max="4" width="15.140625" style="114" customWidth="1"/>
    <col min="5" max="9" width="15.7109375" style="114" customWidth="1"/>
    <col min="10" max="10" width="12.28125" style="114" customWidth="1"/>
    <col min="11" max="16384" width="9.140625" style="114" customWidth="1"/>
  </cols>
  <sheetData>
    <row r="2" spans="3:4" ht="39">
      <c r="C2" s="170" t="s">
        <v>290</v>
      </c>
      <c r="D2" s="170"/>
    </row>
    <row r="3" spans="2:4" s="116" customFormat="1" ht="15.75">
      <c r="B3" s="117"/>
      <c r="C3" s="119" t="s">
        <v>307</v>
      </c>
      <c r="D3" s="119"/>
    </row>
    <row r="4" spans="2:4" s="116" customFormat="1" ht="15.75">
      <c r="B4" s="117"/>
      <c r="C4" s="119"/>
      <c r="D4" s="119"/>
    </row>
    <row r="5" spans="2:4" s="116" customFormat="1" ht="15.75">
      <c r="B5" s="117"/>
      <c r="C5" s="119"/>
      <c r="D5" s="119"/>
    </row>
    <row r="7" spans="1:10" ht="39.75" customHeight="1">
      <c r="A7" s="171" t="s">
        <v>18</v>
      </c>
      <c r="B7" s="171" t="s">
        <v>218</v>
      </c>
      <c r="C7" s="171" t="s">
        <v>20</v>
      </c>
      <c r="D7" s="192" t="s">
        <v>303</v>
      </c>
      <c r="E7" s="172" t="s">
        <v>304</v>
      </c>
      <c r="F7" s="172" t="s">
        <v>305</v>
      </c>
      <c r="G7" s="172" t="s">
        <v>306</v>
      </c>
      <c r="H7" s="172" t="s">
        <v>291</v>
      </c>
      <c r="I7" s="172" t="s">
        <v>292</v>
      </c>
      <c r="J7" s="197" t="s">
        <v>298</v>
      </c>
    </row>
    <row r="8" spans="1:10" s="130" customFormat="1" ht="29.25" customHeight="1">
      <c r="A8" s="124">
        <v>1</v>
      </c>
      <c r="B8" s="125" t="s">
        <v>122</v>
      </c>
      <c r="C8" s="126" t="s">
        <v>22</v>
      </c>
      <c r="D8" s="193">
        <v>1800</v>
      </c>
      <c r="E8" s="173">
        <v>2300</v>
      </c>
      <c r="F8" s="173">
        <v>2425</v>
      </c>
      <c r="G8" s="173">
        <v>6525</v>
      </c>
      <c r="H8" s="195">
        <v>2100</v>
      </c>
      <c r="I8" s="173">
        <v>2953.795</v>
      </c>
      <c r="J8" s="198">
        <v>3000</v>
      </c>
    </row>
    <row r="9" spans="1:10" s="130" customFormat="1" ht="14.25">
      <c r="A9" s="124">
        <v>2</v>
      </c>
      <c r="B9" s="125" t="s">
        <v>123</v>
      </c>
      <c r="C9" s="126" t="s">
        <v>23</v>
      </c>
      <c r="D9" s="193">
        <v>7380</v>
      </c>
      <c r="E9" s="173">
        <v>7260</v>
      </c>
      <c r="F9" s="173">
        <v>14700</v>
      </c>
      <c r="G9" s="173">
        <v>29340</v>
      </c>
      <c r="H9" s="195">
        <v>7260</v>
      </c>
      <c r="I9" s="173">
        <v>21600</v>
      </c>
      <c r="J9" s="198">
        <v>7634.98</v>
      </c>
    </row>
    <row r="10" spans="1:10" s="130" customFormat="1" ht="14.25">
      <c r="A10" s="124">
        <v>3</v>
      </c>
      <c r="B10" s="125" t="s">
        <v>124</v>
      </c>
      <c r="C10" s="126" t="s">
        <v>24</v>
      </c>
      <c r="D10" s="193">
        <v>0</v>
      </c>
      <c r="E10" s="173">
        <v>0</v>
      </c>
      <c r="F10" s="173">
        <v>0</v>
      </c>
      <c r="G10" s="173">
        <v>0</v>
      </c>
      <c r="H10" s="196">
        <v>0</v>
      </c>
      <c r="I10" s="173">
        <v>5038.795</v>
      </c>
      <c r="J10" s="198">
        <v>5288.31</v>
      </c>
    </row>
    <row r="11" spans="1:10" s="130" customFormat="1" ht="14.25">
      <c r="A11" s="124">
        <v>4</v>
      </c>
      <c r="B11" s="125" t="s">
        <v>125</v>
      </c>
      <c r="C11" s="126" t="s">
        <v>25</v>
      </c>
      <c r="D11" s="193">
        <v>895</v>
      </c>
      <c r="E11" s="173">
        <v>2815</v>
      </c>
      <c r="F11" s="173">
        <v>4270</v>
      </c>
      <c r="G11" s="173">
        <v>7980</v>
      </c>
      <c r="H11" s="195">
        <v>3410</v>
      </c>
      <c r="I11" s="173">
        <v>13312.8955</v>
      </c>
      <c r="J11" s="198">
        <v>14266.33</v>
      </c>
    </row>
    <row r="12" spans="1:10" s="130" customFormat="1" ht="14.25">
      <c r="A12" s="124">
        <v>5</v>
      </c>
      <c r="B12" s="125" t="s">
        <v>126</v>
      </c>
      <c r="C12" s="126" t="s">
        <v>26</v>
      </c>
      <c r="D12" s="193">
        <v>4110</v>
      </c>
      <c r="E12" s="173">
        <v>4630</v>
      </c>
      <c r="F12" s="173">
        <v>4060</v>
      </c>
      <c r="G12" s="173">
        <v>12800</v>
      </c>
      <c r="H12" s="195">
        <v>4330</v>
      </c>
      <c r="I12" s="173">
        <v>4031.795</v>
      </c>
      <c r="J12" s="198">
        <v>4231.45</v>
      </c>
    </row>
    <row r="13" spans="1:10" s="130" customFormat="1" ht="14.25">
      <c r="A13" s="124">
        <v>6</v>
      </c>
      <c r="B13" s="125" t="s">
        <v>127</v>
      </c>
      <c r="C13" s="126" t="s">
        <v>27</v>
      </c>
      <c r="D13" s="193">
        <v>2280</v>
      </c>
      <c r="E13" s="173">
        <v>3780</v>
      </c>
      <c r="F13" s="173">
        <v>4080</v>
      </c>
      <c r="G13" s="173">
        <v>10140</v>
      </c>
      <c r="H13" s="195">
        <v>3300</v>
      </c>
      <c r="I13" s="173">
        <v>4158.625</v>
      </c>
      <c r="J13" s="198">
        <v>4364.56</v>
      </c>
    </row>
    <row r="14" spans="1:10" s="130" customFormat="1" ht="14.25">
      <c r="A14" s="124">
        <v>7</v>
      </c>
      <c r="B14" s="125" t="s">
        <v>128</v>
      </c>
      <c r="C14" s="126" t="s">
        <v>28</v>
      </c>
      <c r="D14" s="193">
        <v>3275</v>
      </c>
      <c r="E14" s="173">
        <v>4020</v>
      </c>
      <c r="F14" s="173">
        <v>4120</v>
      </c>
      <c r="G14" s="173">
        <v>11415</v>
      </c>
      <c r="H14" s="195">
        <v>4100</v>
      </c>
      <c r="I14" s="173">
        <v>4158.625</v>
      </c>
      <c r="J14" s="198">
        <v>4364.56</v>
      </c>
    </row>
    <row r="15" spans="1:10" s="130" customFormat="1" ht="14.25">
      <c r="A15" s="124">
        <v>8</v>
      </c>
      <c r="B15" s="125" t="s">
        <v>129</v>
      </c>
      <c r="C15" s="126" t="s">
        <v>29</v>
      </c>
      <c r="D15" s="193">
        <v>7720</v>
      </c>
      <c r="E15" s="173">
        <v>9805</v>
      </c>
      <c r="F15" s="173">
        <v>8380</v>
      </c>
      <c r="G15" s="173">
        <v>25905</v>
      </c>
      <c r="H15" s="195">
        <v>9285</v>
      </c>
      <c r="I15" s="173">
        <v>8319.78</v>
      </c>
      <c r="J15" s="198">
        <v>8731.77</v>
      </c>
    </row>
    <row r="16" spans="1:10" s="130" customFormat="1" ht="14.25">
      <c r="A16" s="124">
        <v>9</v>
      </c>
      <c r="B16" s="125" t="s">
        <v>130</v>
      </c>
      <c r="C16" s="126" t="s">
        <v>30</v>
      </c>
      <c r="D16" s="193">
        <v>4905</v>
      </c>
      <c r="E16" s="173">
        <v>8100</v>
      </c>
      <c r="F16" s="173">
        <v>8085</v>
      </c>
      <c r="G16" s="173">
        <v>21090</v>
      </c>
      <c r="H16" s="195">
        <v>9225</v>
      </c>
      <c r="I16" s="173">
        <v>10581.09</v>
      </c>
      <c r="J16" s="198">
        <v>11105.06</v>
      </c>
    </row>
    <row r="17" spans="1:10" s="130" customFormat="1" ht="14.25">
      <c r="A17" s="124">
        <v>10</v>
      </c>
      <c r="B17" s="125" t="s">
        <v>131</v>
      </c>
      <c r="C17" s="126" t="s">
        <v>31</v>
      </c>
      <c r="D17" s="193">
        <v>2255</v>
      </c>
      <c r="E17" s="173">
        <v>1210</v>
      </c>
      <c r="F17" s="173">
        <v>2255</v>
      </c>
      <c r="G17" s="173">
        <v>5720</v>
      </c>
      <c r="H17" s="195">
        <v>1375</v>
      </c>
      <c r="I17" s="173">
        <v>2265.11</v>
      </c>
      <c r="J17" s="198">
        <v>2377.28</v>
      </c>
    </row>
    <row r="18" spans="1:10" s="130" customFormat="1" ht="22.5" customHeight="1">
      <c r="A18" s="124">
        <v>11</v>
      </c>
      <c r="B18" s="125" t="s">
        <v>132</v>
      </c>
      <c r="C18" s="126" t="s">
        <v>32</v>
      </c>
      <c r="D18" s="193">
        <v>3900</v>
      </c>
      <c r="E18" s="173">
        <v>3850</v>
      </c>
      <c r="F18" s="173">
        <v>3900</v>
      </c>
      <c r="G18" s="173">
        <v>11650</v>
      </c>
      <c r="H18" s="195">
        <v>3550</v>
      </c>
      <c r="I18" s="173">
        <v>3904.97</v>
      </c>
      <c r="J18" s="198">
        <v>4098.34</v>
      </c>
    </row>
    <row r="19" spans="1:10" s="130" customFormat="1" ht="25.5">
      <c r="A19" s="124">
        <v>12</v>
      </c>
      <c r="B19" s="125" t="s">
        <v>133</v>
      </c>
      <c r="C19" s="126" t="s">
        <v>33</v>
      </c>
      <c r="D19" s="193">
        <v>3540</v>
      </c>
      <c r="E19" s="173">
        <v>3600</v>
      </c>
      <c r="F19" s="173">
        <v>4140</v>
      </c>
      <c r="G19" s="173">
        <v>11280</v>
      </c>
      <c r="H19" s="195">
        <v>3780</v>
      </c>
      <c r="I19" s="173">
        <v>3600</v>
      </c>
      <c r="J19" s="198">
        <v>3600</v>
      </c>
    </row>
    <row r="20" spans="1:10" s="130" customFormat="1" ht="14.25">
      <c r="A20" s="124">
        <v>13</v>
      </c>
      <c r="B20" s="125" t="s">
        <v>134</v>
      </c>
      <c r="C20" s="126" t="s">
        <v>34</v>
      </c>
      <c r="D20" s="193">
        <v>13840</v>
      </c>
      <c r="E20" s="173">
        <v>13610</v>
      </c>
      <c r="F20" s="173">
        <v>13500</v>
      </c>
      <c r="G20" s="173">
        <v>40950</v>
      </c>
      <c r="H20" s="195">
        <v>13080</v>
      </c>
      <c r="I20" s="173">
        <v>13707.89</v>
      </c>
      <c r="J20" s="198">
        <v>14386.7</v>
      </c>
    </row>
    <row r="21" spans="1:10" s="130" customFormat="1" ht="14.25">
      <c r="A21" s="124">
        <v>14</v>
      </c>
      <c r="B21" s="125" t="s">
        <v>135</v>
      </c>
      <c r="C21" s="126" t="s">
        <v>35</v>
      </c>
      <c r="D21" s="193">
        <v>13650</v>
      </c>
      <c r="E21" s="173">
        <v>16460</v>
      </c>
      <c r="F21" s="173">
        <v>18380</v>
      </c>
      <c r="G21" s="173">
        <v>48490</v>
      </c>
      <c r="H21" s="196">
        <v>15160</v>
      </c>
      <c r="I21" s="173">
        <v>20746.19</v>
      </c>
      <c r="J21" s="198">
        <v>21773.53</v>
      </c>
    </row>
    <row r="22" spans="1:10" s="130" customFormat="1" ht="14.25">
      <c r="A22" s="124">
        <v>15</v>
      </c>
      <c r="B22" s="125" t="s">
        <v>136</v>
      </c>
      <c r="C22" s="126" t="s">
        <v>36</v>
      </c>
      <c r="D22" s="193">
        <v>3650</v>
      </c>
      <c r="E22" s="173">
        <v>2720</v>
      </c>
      <c r="F22" s="173">
        <v>2830</v>
      </c>
      <c r="G22" s="173">
        <v>9200</v>
      </c>
      <c r="H22" s="195">
        <v>2910</v>
      </c>
      <c r="I22" s="173">
        <v>2953.775</v>
      </c>
      <c r="J22" s="198">
        <v>3100.05</v>
      </c>
    </row>
    <row r="23" spans="1:10" s="130" customFormat="1" ht="14.25">
      <c r="A23" s="124">
        <v>16</v>
      </c>
      <c r="B23" s="125" t="s">
        <v>137</v>
      </c>
      <c r="C23" s="126" t="s">
        <v>37</v>
      </c>
      <c r="D23" s="193">
        <v>2800</v>
      </c>
      <c r="E23" s="173">
        <v>2850</v>
      </c>
      <c r="F23" s="173">
        <v>3230</v>
      </c>
      <c r="G23" s="173">
        <v>8880</v>
      </c>
      <c r="H23" s="195">
        <v>2760</v>
      </c>
      <c r="I23" s="173">
        <v>3000</v>
      </c>
      <c r="J23" s="198">
        <v>3000</v>
      </c>
    </row>
    <row r="24" spans="1:10" s="130" customFormat="1" ht="14.25">
      <c r="A24" s="124">
        <v>17</v>
      </c>
      <c r="B24" s="125" t="s">
        <v>138</v>
      </c>
      <c r="C24" s="126" t="s">
        <v>38</v>
      </c>
      <c r="D24" s="193">
        <v>14000</v>
      </c>
      <c r="E24" s="173">
        <v>15980</v>
      </c>
      <c r="F24" s="173">
        <v>16140</v>
      </c>
      <c r="G24" s="173">
        <v>46120</v>
      </c>
      <c r="H24" s="195">
        <v>10600</v>
      </c>
      <c r="I24" s="173">
        <v>16023.19</v>
      </c>
      <c r="J24" s="198">
        <v>16816.65</v>
      </c>
    </row>
    <row r="25" spans="1:10" s="130" customFormat="1" ht="14.25">
      <c r="A25" s="124">
        <v>18</v>
      </c>
      <c r="B25" s="125" t="s">
        <v>139</v>
      </c>
      <c r="C25" s="126" t="s">
        <v>39</v>
      </c>
      <c r="D25" s="193">
        <v>4100</v>
      </c>
      <c r="E25" s="173">
        <v>4450</v>
      </c>
      <c r="F25" s="173">
        <v>6000</v>
      </c>
      <c r="G25" s="173">
        <v>14550</v>
      </c>
      <c r="H25" s="195">
        <v>4760</v>
      </c>
      <c r="I25" s="173">
        <v>8742.115</v>
      </c>
      <c r="J25" s="198">
        <v>9175.02</v>
      </c>
    </row>
    <row r="26" spans="1:10" s="130" customFormat="1" ht="14.25">
      <c r="A26" s="124">
        <v>19</v>
      </c>
      <c r="B26" s="125" t="s">
        <v>140</v>
      </c>
      <c r="C26" s="126" t="s">
        <v>40</v>
      </c>
      <c r="D26" s="193">
        <v>4620</v>
      </c>
      <c r="E26" s="173">
        <v>4780</v>
      </c>
      <c r="F26" s="173">
        <v>7320</v>
      </c>
      <c r="G26" s="173">
        <v>16720</v>
      </c>
      <c r="H26" s="195">
        <v>4780</v>
      </c>
      <c r="I26" s="173">
        <v>7200</v>
      </c>
      <c r="J26" s="198">
        <v>5016.78</v>
      </c>
    </row>
    <row r="27" spans="1:10" s="130" customFormat="1" ht="14.25">
      <c r="A27" s="124">
        <v>20</v>
      </c>
      <c r="B27" s="125" t="s">
        <v>141</v>
      </c>
      <c r="C27" s="126" t="s">
        <v>41</v>
      </c>
      <c r="D27" s="193">
        <v>5600</v>
      </c>
      <c r="E27" s="173">
        <v>7140</v>
      </c>
      <c r="F27" s="173">
        <v>5520</v>
      </c>
      <c r="G27" s="173">
        <v>18260</v>
      </c>
      <c r="H27" s="195">
        <v>7500</v>
      </c>
      <c r="I27" s="173">
        <v>5490.295</v>
      </c>
      <c r="J27" s="198">
        <v>5762.17</v>
      </c>
    </row>
    <row r="28" spans="1:10" s="130" customFormat="1" ht="14.25">
      <c r="A28" s="124">
        <v>21</v>
      </c>
      <c r="B28" s="125" t="s">
        <v>142</v>
      </c>
      <c r="C28" s="126" t="s">
        <v>42</v>
      </c>
      <c r="D28" s="193">
        <v>3540</v>
      </c>
      <c r="E28" s="173">
        <v>3840</v>
      </c>
      <c r="F28" s="173">
        <v>2840</v>
      </c>
      <c r="G28" s="173">
        <v>10220</v>
      </c>
      <c r="H28" s="195">
        <v>3760</v>
      </c>
      <c r="I28" s="173">
        <v>4040.675</v>
      </c>
      <c r="J28" s="198">
        <v>4240.77</v>
      </c>
    </row>
    <row r="29" spans="1:10" s="130" customFormat="1" ht="14.25">
      <c r="A29" s="124">
        <v>22</v>
      </c>
      <c r="B29" s="125" t="s">
        <v>143</v>
      </c>
      <c r="C29" s="126" t="s">
        <v>43</v>
      </c>
      <c r="D29" s="193">
        <v>11820</v>
      </c>
      <c r="E29" s="173">
        <v>11700</v>
      </c>
      <c r="F29" s="173">
        <v>12150</v>
      </c>
      <c r="G29" s="173">
        <v>35670</v>
      </c>
      <c r="H29" s="195">
        <v>12120</v>
      </c>
      <c r="I29" s="173">
        <v>12655.96</v>
      </c>
      <c r="J29" s="198">
        <v>13282.68</v>
      </c>
    </row>
    <row r="30" spans="1:10" s="130" customFormat="1" ht="14.25">
      <c r="A30" s="124">
        <v>23</v>
      </c>
      <c r="B30" s="125" t="s">
        <v>144</v>
      </c>
      <c r="C30" s="126" t="s">
        <v>44</v>
      </c>
      <c r="D30" s="193">
        <v>5610</v>
      </c>
      <c r="E30" s="173">
        <v>5500</v>
      </c>
      <c r="F30" s="173">
        <v>5600</v>
      </c>
      <c r="G30" s="173">
        <v>16710</v>
      </c>
      <c r="H30" s="195">
        <v>7650</v>
      </c>
      <c r="I30" s="173">
        <v>5562.585</v>
      </c>
      <c r="J30" s="198">
        <v>5838.04</v>
      </c>
    </row>
    <row r="31" spans="1:10" s="130" customFormat="1" ht="14.25">
      <c r="A31" s="124">
        <v>24</v>
      </c>
      <c r="B31" s="125" t="s">
        <v>145</v>
      </c>
      <c r="C31" s="126" t="s">
        <v>45</v>
      </c>
      <c r="D31" s="193">
        <v>2340</v>
      </c>
      <c r="E31" s="173">
        <v>3480</v>
      </c>
      <c r="F31" s="173">
        <v>4380</v>
      </c>
      <c r="G31" s="173">
        <v>10200</v>
      </c>
      <c r="H31" s="195">
        <v>3420</v>
      </c>
      <c r="I31" s="173">
        <v>4366.615</v>
      </c>
      <c r="J31" s="198">
        <v>4582.85</v>
      </c>
    </row>
    <row r="32" spans="1:10" s="130" customFormat="1" ht="14.25">
      <c r="A32" s="124">
        <v>25</v>
      </c>
      <c r="B32" s="125" t="s">
        <v>146</v>
      </c>
      <c r="C32" s="126" t="s">
        <v>46</v>
      </c>
      <c r="D32" s="193">
        <v>19325</v>
      </c>
      <c r="E32" s="173">
        <v>21260</v>
      </c>
      <c r="F32" s="173">
        <v>19070</v>
      </c>
      <c r="G32" s="173">
        <v>59655</v>
      </c>
      <c r="H32" s="195">
        <v>22715</v>
      </c>
      <c r="I32" s="173">
        <v>18932.575</v>
      </c>
      <c r="J32" s="198">
        <v>19870.11</v>
      </c>
    </row>
    <row r="33" spans="1:10" s="130" customFormat="1" ht="14.25">
      <c r="A33" s="124">
        <v>26</v>
      </c>
      <c r="B33" s="125" t="s">
        <v>147</v>
      </c>
      <c r="C33" s="126" t="s">
        <v>47</v>
      </c>
      <c r="D33" s="193">
        <v>13565</v>
      </c>
      <c r="E33" s="173">
        <v>15335</v>
      </c>
      <c r="F33" s="173">
        <v>13380</v>
      </c>
      <c r="G33" s="173">
        <v>42280</v>
      </c>
      <c r="H33" s="195">
        <v>15275</v>
      </c>
      <c r="I33" s="173">
        <v>13290.09</v>
      </c>
      <c r="J33" s="198">
        <v>13948.21</v>
      </c>
    </row>
    <row r="34" spans="1:10" s="130" customFormat="1" ht="14.25">
      <c r="A34" s="124">
        <v>27</v>
      </c>
      <c r="B34" s="125" t="s">
        <v>148</v>
      </c>
      <c r="C34" s="126" t="s">
        <v>48</v>
      </c>
      <c r="D34" s="193">
        <v>4140</v>
      </c>
      <c r="E34" s="173">
        <v>4860</v>
      </c>
      <c r="F34" s="173">
        <v>4080</v>
      </c>
      <c r="G34" s="173">
        <v>13080</v>
      </c>
      <c r="H34" s="195">
        <v>9300</v>
      </c>
      <c r="I34" s="173">
        <v>19800</v>
      </c>
      <c r="J34" s="198">
        <v>4170.22</v>
      </c>
    </row>
    <row r="35" spans="1:10" s="130" customFormat="1" ht="14.25">
      <c r="A35" s="124">
        <v>28</v>
      </c>
      <c r="B35" s="125" t="s">
        <v>149</v>
      </c>
      <c r="C35" s="126" t="s">
        <v>49</v>
      </c>
      <c r="D35" s="193">
        <v>3300</v>
      </c>
      <c r="E35" s="173">
        <v>2700</v>
      </c>
      <c r="F35" s="173">
        <v>3900</v>
      </c>
      <c r="G35" s="173">
        <v>9900</v>
      </c>
      <c r="H35" s="195">
        <v>2700</v>
      </c>
      <c r="I35" s="173">
        <v>3600</v>
      </c>
      <c r="J35" s="198">
        <v>3600</v>
      </c>
    </row>
    <row r="36" spans="1:10" s="130" customFormat="1" ht="14.25">
      <c r="A36" s="124">
        <v>29</v>
      </c>
      <c r="B36" s="125" t="s">
        <v>150</v>
      </c>
      <c r="C36" s="126" t="s">
        <v>50</v>
      </c>
      <c r="D36" s="193">
        <v>10850</v>
      </c>
      <c r="E36" s="173">
        <v>10150</v>
      </c>
      <c r="F36" s="173">
        <v>10850</v>
      </c>
      <c r="G36" s="173">
        <v>31850</v>
      </c>
      <c r="H36" s="195">
        <v>10500</v>
      </c>
      <c r="I36" s="173">
        <v>10855.035</v>
      </c>
      <c r="J36" s="198">
        <v>11392.57</v>
      </c>
    </row>
    <row r="37" spans="1:10" s="130" customFormat="1" ht="14.25">
      <c r="A37" s="124">
        <v>30</v>
      </c>
      <c r="B37" s="125" t="s">
        <v>151</v>
      </c>
      <c r="C37" s="126" t="s">
        <v>51</v>
      </c>
      <c r="D37" s="193">
        <v>5640</v>
      </c>
      <c r="E37" s="173">
        <v>8700</v>
      </c>
      <c r="F37" s="173">
        <v>5580</v>
      </c>
      <c r="G37" s="173">
        <v>19920</v>
      </c>
      <c r="H37" s="195">
        <v>10020</v>
      </c>
      <c r="I37" s="173">
        <v>5580.34</v>
      </c>
      <c r="J37" s="198">
        <v>5856.68</v>
      </c>
    </row>
    <row r="38" spans="1:10" s="130" customFormat="1" ht="14.25">
      <c r="A38" s="124">
        <v>31</v>
      </c>
      <c r="B38" s="125" t="s">
        <v>152</v>
      </c>
      <c r="C38" s="126" t="s">
        <v>52</v>
      </c>
      <c r="D38" s="193">
        <v>3900</v>
      </c>
      <c r="E38" s="173">
        <v>3900</v>
      </c>
      <c r="F38" s="173">
        <v>9060</v>
      </c>
      <c r="G38" s="173">
        <v>16860</v>
      </c>
      <c r="H38" s="195">
        <v>3900</v>
      </c>
      <c r="I38" s="173">
        <v>12600</v>
      </c>
      <c r="J38" s="198">
        <v>4126.29</v>
      </c>
    </row>
    <row r="39" spans="1:10" s="130" customFormat="1" ht="14.25">
      <c r="A39" s="124">
        <v>32</v>
      </c>
      <c r="B39" s="125" t="s">
        <v>153</v>
      </c>
      <c r="C39" s="126" t="s">
        <v>53</v>
      </c>
      <c r="D39" s="193">
        <v>5540</v>
      </c>
      <c r="E39" s="173">
        <v>5980</v>
      </c>
      <c r="F39" s="173">
        <v>5480</v>
      </c>
      <c r="G39" s="173">
        <v>17000</v>
      </c>
      <c r="H39" s="195">
        <v>7000</v>
      </c>
      <c r="I39" s="173">
        <v>5444.64</v>
      </c>
      <c r="J39" s="198">
        <v>5714.25</v>
      </c>
    </row>
    <row r="40" spans="1:10" s="130" customFormat="1" ht="14.25">
      <c r="A40" s="124">
        <v>33</v>
      </c>
      <c r="B40" s="125" t="s">
        <v>154</v>
      </c>
      <c r="C40" s="126" t="s">
        <v>54</v>
      </c>
      <c r="D40" s="193">
        <v>1320</v>
      </c>
      <c r="E40" s="173">
        <v>1310</v>
      </c>
      <c r="F40" s="173">
        <v>1600</v>
      </c>
      <c r="G40" s="173">
        <v>4230</v>
      </c>
      <c r="H40" s="195">
        <v>1500</v>
      </c>
      <c r="I40" s="173">
        <v>5036.26</v>
      </c>
      <c r="J40" s="198">
        <v>5285.65</v>
      </c>
    </row>
    <row r="41" spans="1:10" s="130" customFormat="1" ht="25.5">
      <c r="A41" s="124">
        <v>34</v>
      </c>
      <c r="B41" s="125" t="s">
        <v>155</v>
      </c>
      <c r="C41" s="126" t="s">
        <v>55</v>
      </c>
      <c r="D41" s="193">
        <v>9655</v>
      </c>
      <c r="E41" s="173">
        <v>9505</v>
      </c>
      <c r="F41" s="173">
        <v>14130</v>
      </c>
      <c r="G41" s="173">
        <v>33290</v>
      </c>
      <c r="H41" s="195">
        <v>9440</v>
      </c>
      <c r="I41" s="173">
        <v>9489.115</v>
      </c>
      <c r="J41" s="198">
        <v>9959.01</v>
      </c>
    </row>
    <row r="42" spans="1:10" s="130" customFormat="1" ht="14.25">
      <c r="A42" s="124">
        <v>35</v>
      </c>
      <c r="B42" s="125" t="s">
        <v>156</v>
      </c>
      <c r="C42" s="133" t="s">
        <v>56</v>
      </c>
      <c r="D42" s="193">
        <v>7960</v>
      </c>
      <c r="E42" s="173">
        <v>9770</v>
      </c>
      <c r="F42" s="173">
        <v>8790</v>
      </c>
      <c r="G42" s="173">
        <v>26520</v>
      </c>
      <c r="H42" s="195">
        <v>9230</v>
      </c>
      <c r="I42" s="173">
        <v>10384.51</v>
      </c>
      <c r="J42" s="198">
        <v>10898.74</v>
      </c>
    </row>
    <row r="43" spans="1:10" s="130" customFormat="1" ht="14.25">
      <c r="A43" s="124">
        <v>36</v>
      </c>
      <c r="B43" s="125" t="s">
        <v>157</v>
      </c>
      <c r="C43" s="133" t="s">
        <v>57</v>
      </c>
      <c r="D43" s="193">
        <v>11190</v>
      </c>
      <c r="E43" s="173">
        <v>25910</v>
      </c>
      <c r="F43" s="173">
        <v>11360</v>
      </c>
      <c r="G43" s="173">
        <v>48460</v>
      </c>
      <c r="H43" s="195">
        <v>20160</v>
      </c>
      <c r="I43" s="173">
        <v>11281.17</v>
      </c>
      <c r="J43" s="198">
        <v>11839.8</v>
      </c>
    </row>
    <row r="44" spans="1:10" s="130" customFormat="1" ht="14.25">
      <c r="A44" s="124">
        <v>37</v>
      </c>
      <c r="B44" s="125" t="s">
        <v>158</v>
      </c>
      <c r="C44" s="133" t="s">
        <v>58</v>
      </c>
      <c r="D44" s="193">
        <v>4290</v>
      </c>
      <c r="E44" s="173">
        <v>4230</v>
      </c>
      <c r="F44" s="173">
        <v>4200</v>
      </c>
      <c r="G44" s="173">
        <v>12720</v>
      </c>
      <c r="H44" s="195">
        <v>3960</v>
      </c>
      <c r="I44" s="173">
        <v>16597.96646527082</v>
      </c>
      <c r="J44" s="198">
        <v>4302</v>
      </c>
    </row>
    <row r="45" spans="1:10" s="130" customFormat="1" ht="14.25">
      <c r="A45" s="124">
        <v>38</v>
      </c>
      <c r="B45" s="125" t="s">
        <v>159</v>
      </c>
      <c r="C45" s="133" t="s">
        <v>59</v>
      </c>
      <c r="D45" s="193">
        <v>1300</v>
      </c>
      <c r="E45" s="173">
        <v>1600</v>
      </c>
      <c r="F45" s="173">
        <v>1900</v>
      </c>
      <c r="G45" s="173">
        <v>4800</v>
      </c>
      <c r="H45" s="195">
        <v>1600</v>
      </c>
      <c r="I45" s="173">
        <v>4199.999999999999</v>
      </c>
      <c r="J45" s="198">
        <v>4199.999999999999</v>
      </c>
    </row>
    <row r="46" spans="1:10" s="130" customFormat="1" ht="14.25">
      <c r="A46" s="124">
        <v>39</v>
      </c>
      <c r="B46" s="125" t="s">
        <v>160</v>
      </c>
      <c r="C46" s="133" t="s">
        <v>60</v>
      </c>
      <c r="D46" s="193">
        <v>2370</v>
      </c>
      <c r="E46" s="173">
        <v>3895</v>
      </c>
      <c r="F46" s="173">
        <v>3515</v>
      </c>
      <c r="G46" s="173">
        <v>9780</v>
      </c>
      <c r="H46" s="196">
        <v>1810</v>
      </c>
      <c r="I46" s="173">
        <v>4747.095</v>
      </c>
      <c r="J46" s="198">
        <v>4982.17</v>
      </c>
    </row>
    <row r="47" spans="1:10" s="130" customFormat="1" ht="14.25">
      <c r="A47" s="124">
        <v>40</v>
      </c>
      <c r="B47" s="125" t="s">
        <v>161</v>
      </c>
      <c r="C47" s="133" t="s">
        <v>61</v>
      </c>
      <c r="D47" s="193">
        <v>16620</v>
      </c>
      <c r="E47" s="173">
        <v>17160</v>
      </c>
      <c r="F47" s="173">
        <v>18480</v>
      </c>
      <c r="G47" s="173">
        <v>52260</v>
      </c>
      <c r="H47" s="196">
        <v>17640</v>
      </c>
      <c r="I47" s="173">
        <v>18408.785</v>
      </c>
      <c r="J47" s="198">
        <v>19130.03</v>
      </c>
    </row>
    <row r="48" spans="1:10" s="130" customFormat="1" ht="14.25">
      <c r="A48" s="124">
        <v>41</v>
      </c>
      <c r="B48" s="125" t="s">
        <v>162</v>
      </c>
      <c r="C48" s="133" t="s">
        <v>62</v>
      </c>
      <c r="D48" s="193">
        <v>5835</v>
      </c>
      <c r="E48" s="173">
        <v>6880</v>
      </c>
      <c r="F48" s="173">
        <v>6840</v>
      </c>
      <c r="G48" s="173">
        <v>19555</v>
      </c>
      <c r="H48" s="196">
        <v>4640</v>
      </c>
      <c r="I48" s="173">
        <v>25505.965</v>
      </c>
      <c r="J48" s="198">
        <v>18000</v>
      </c>
    </row>
    <row r="49" spans="1:10" s="130" customFormat="1" ht="14.25">
      <c r="A49" s="124">
        <v>42</v>
      </c>
      <c r="B49" s="125" t="s">
        <v>163</v>
      </c>
      <c r="C49" s="133" t="s">
        <v>63</v>
      </c>
      <c r="D49" s="193">
        <v>1380</v>
      </c>
      <c r="E49" s="173">
        <v>1810</v>
      </c>
      <c r="F49" s="173">
        <v>1610</v>
      </c>
      <c r="G49" s="173">
        <v>4800</v>
      </c>
      <c r="H49" s="196">
        <v>580</v>
      </c>
      <c r="I49" s="173">
        <v>5251.86</v>
      </c>
      <c r="J49" s="198">
        <v>5511.93</v>
      </c>
    </row>
    <row r="50" spans="1:10" s="130" customFormat="1" ht="14.25">
      <c r="A50" s="124">
        <v>43</v>
      </c>
      <c r="B50" s="125" t="s">
        <v>164</v>
      </c>
      <c r="C50" s="133" t="s">
        <v>64</v>
      </c>
      <c r="D50" s="193">
        <v>17825</v>
      </c>
      <c r="E50" s="173">
        <v>22715</v>
      </c>
      <c r="F50" s="173">
        <v>24745</v>
      </c>
      <c r="G50" s="173">
        <v>65285</v>
      </c>
      <c r="H50" s="195">
        <v>36950</v>
      </c>
      <c r="I50" s="173">
        <v>24567.455</v>
      </c>
      <c r="J50" s="198">
        <v>25973.03</v>
      </c>
    </row>
    <row r="51" spans="1:10" s="130" customFormat="1" ht="14.25">
      <c r="A51" s="124">
        <v>44</v>
      </c>
      <c r="B51" s="125" t="s">
        <v>165</v>
      </c>
      <c r="C51" s="133" t="s">
        <v>65</v>
      </c>
      <c r="D51" s="193">
        <v>2560</v>
      </c>
      <c r="E51" s="173">
        <v>3700</v>
      </c>
      <c r="F51" s="173">
        <v>3780</v>
      </c>
      <c r="G51" s="173">
        <v>10040</v>
      </c>
      <c r="H51" s="195">
        <v>3720</v>
      </c>
      <c r="I51" s="173">
        <v>3778.145</v>
      </c>
      <c r="J51" s="198">
        <v>3965.24</v>
      </c>
    </row>
    <row r="52" spans="1:10" s="130" customFormat="1" ht="14.25">
      <c r="A52" s="124">
        <v>45</v>
      </c>
      <c r="B52" s="125" t="s">
        <v>166</v>
      </c>
      <c r="C52" s="133" t="s">
        <v>66</v>
      </c>
      <c r="D52" s="193">
        <v>4920</v>
      </c>
      <c r="E52" s="173">
        <v>4700</v>
      </c>
      <c r="F52" s="173">
        <v>6310</v>
      </c>
      <c r="G52" s="173">
        <v>15930</v>
      </c>
      <c r="H52" s="196">
        <v>6610</v>
      </c>
      <c r="I52" s="173">
        <v>6673.58</v>
      </c>
      <c r="J52" s="198">
        <v>7004.05</v>
      </c>
    </row>
    <row r="53" spans="1:10" s="130" customFormat="1" ht="14.25">
      <c r="A53" s="124">
        <v>46</v>
      </c>
      <c r="B53" s="125" t="s">
        <v>167</v>
      </c>
      <c r="C53" s="133" t="s">
        <v>67</v>
      </c>
      <c r="D53" s="193">
        <v>6650</v>
      </c>
      <c r="E53" s="173">
        <v>7840</v>
      </c>
      <c r="F53" s="173">
        <v>6580</v>
      </c>
      <c r="G53" s="173">
        <v>21070</v>
      </c>
      <c r="H53" s="196">
        <v>8620</v>
      </c>
      <c r="I53" s="173">
        <v>6540.415</v>
      </c>
      <c r="J53" s="198">
        <v>6864.29</v>
      </c>
    </row>
    <row r="54" spans="1:10" s="130" customFormat="1" ht="14.25">
      <c r="A54" s="124">
        <v>47</v>
      </c>
      <c r="B54" s="125" t="s">
        <v>168</v>
      </c>
      <c r="C54" s="133" t="s">
        <v>68</v>
      </c>
      <c r="D54" s="193">
        <v>19325</v>
      </c>
      <c r="E54" s="173">
        <v>19470</v>
      </c>
      <c r="F54" s="173">
        <v>24855</v>
      </c>
      <c r="G54" s="173">
        <v>63650</v>
      </c>
      <c r="H54" s="195">
        <v>19525</v>
      </c>
      <c r="I54" s="173">
        <v>67319.99999999999</v>
      </c>
      <c r="J54" s="198">
        <v>20044.48</v>
      </c>
    </row>
    <row r="55" spans="1:10" s="130" customFormat="1" ht="14.25">
      <c r="A55" s="124">
        <v>48</v>
      </c>
      <c r="B55" s="125" t="s">
        <v>169</v>
      </c>
      <c r="C55" s="133" t="s">
        <v>69</v>
      </c>
      <c r="D55" s="193"/>
      <c r="E55" s="173">
        <v>420</v>
      </c>
      <c r="F55" s="173">
        <v>420</v>
      </c>
      <c r="G55" s="173">
        <v>840</v>
      </c>
      <c r="H55" s="195">
        <v>540</v>
      </c>
      <c r="I55" s="173">
        <v>2150.9396000000006</v>
      </c>
      <c r="J55" s="198">
        <v>2883.08</v>
      </c>
    </row>
    <row r="56" spans="1:10" s="130" customFormat="1" ht="14.25">
      <c r="A56" s="124">
        <v>49</v>
      </c>
      <c r="B56" s="125" t="s">
        <v>170</v>
      </c>
      <c r="C56" s="133" t="s">
        <v>70</v>
      </c>
      <c r="D56" s="193">
        <v>4060</v>
      </c>
      <c r="E56" s="173">
        <v>10800</v>
      </c>
      <c r="F56" s="173">
        <v>12420</v>
      </c>
      <c r="G56" s="173">
        <v>27280</v>
      </c>
      <c r="H56" s="195">
        <v>11340</v>
      </c>
      <c r="I56" s="173">
        <v>10800</v>
      </c>
      <c r="J56" s="198">
        <v>4183.53</v>
      </c>
    </row>
    <row r="57" spans="1:10" s="130" customFormat="1" ht="14.25">
      <c r="A57" s="124">
        <v>50</v>
      </c>
      <c r="B57" s="125" t="s">
        <v>171</v>
      </c>
      <c r="C57" s="134" t="s">
        <v>71</v>
      </c>
      <c r="D57" s="193">
        <v>200</v>
      </c>
      <c r="E57" s="173">
        <v>180</v>
      </c>
      <c r="F57" s="173">
        <v>150</v>
      </c>
      <c r="G57" s="173">
        <v>530</v>
      </c>
      <c r="H57" s="195">
        <v>330</v>
      </c>
      <c r="I57" s="173">
        <v>1800</v>
      </c>
      <c r="J57" s="198">
        <v>1800</v>
      </c>
    </row>
    <row r="58" spans="1:10" s="130" customFormat="1" ht="14.25">
      <c r="A58" s="124">
        <v>51</v>
      </c>
      <c r="B58" s="125" t="s">
        <v>172</v>
      </c>
      <c r="C58" s="124" t="s">
        <v>72</v>
      </c>
      <c r="D58" s="194">
        <v>4540</v>
      </c>
      <c r="E58" s="173">
        <v>4450</v>
      </c>
      <c r="F58" s="173">
        <v>4480</v>
      </c>
      <c r="G58" s="173">
        <v>13470</v>
      </c>
      <c r="H58" s="195">
        <v>8100</v>
      </c>
      <c r="I58" s="173">
        <v>4449.055</v>
      </c>
      <c r="J58" s="198">
        <v>4669.37</v>
      </c>
    </row>
    <row r="59" spans="1:10" s="130" customFormat="1" ht="14.25">
      <c r="A59" s="124">
        <v>52</v>
      </c>
      <c r="B59" s="125" t="s">
        <v>173</v>
      </c>
      <c r="C59" s="124" t="s">
        <v>73</v>
      </c>
      <c r="D59" s="194">
        <v>5385</v>
      </c>
      <c r="E59" s="173">
        <v>5415</v>
      </c>
      <c r="F59" s="173">
        <v>5555</v>
      </c>
      <c r="G59" s="173">
        <v>16355</v>
      </c>
      <c r="H59" s="195">
        <v>5975</v>
      </c>
      <c r="I59" s="173">
        <v>5524.72</v>
      </c>
      <c r="J59" s="198">
        <v>5798.3</v>
      </c>
    </row>
    <row r="60" spans="1:10" s="130" customFormat="1" ht="14.25">
      <c r="A60" s="124">
        <v>53</v>
      </c>
      <c r="B60" s="125" t="s">
        <v>174</v>
      </c>
      <c r="C60" s="124" t="s">
        <v>74</v>
      </c>
      <c r="D60" s="194">
        <v>2560</v>
      </c>
      <c r="E60" s="173">
        <v>2300</v>
      </c>
      <c r="F60" s="173">
        <v>2520</v>
      </c>
      <c r="G60" s="173">
        <v>7380</v>
      </c>
      <c r="H60" s="195">
        <v>2880</v>
      </c>
      <c r="I60" s="173">
        <v>2516.225</v>
      </c>
      <c r="J60" s="198">
        <v>2925.68</v>
      </c>
    </row>
    <row r="61" spans="1:10" ht="26.25">
      <c r="A61" s="124">
        <v>54</v>
      </c>
      <c r="B61" s="125" t="s">
        <v>175</v>
      </c>
      <c r="C61" s="126" t="s">
        <v>75</v>
      </c>
      <c r="D61" s="193">
        <v>6030</v>
      </c>
      <c r="E61" s="173">
        <v>5880</v>
      </c>
      <c r="F61" s="173">
        <v>5940</v>
      </c>
      <c r="G61" s="173">
        <v>17850</v>
      </c>
      <c r="H61" s="195">
        <v>8905</v>
      </c>
      <c r="I61" s="173">
        <v>5916.43</v>
      </c>
      <c r="J61" s="199">
        <v>6209.41</v>
      </c>
    </row>
    <row r="62" spans="1:10" ht="15">
      <c r="A62" s="124">
        <v>55</v>
      </c>
      <c r="B62" s="125" t="s">
        <v>176</v>
      </c>
      <c r="C62" s="126" t="s">
        <v>76</v>
      </c>
      <c r="D62" s="193">
        <v>840</v>
      </c>
      <c r="E62" s="173">
        <v>960</v>
      </c>
      <c r="F62" s="173">
        <v>600</v>
      </c>
      <c r="G62" s="173">
        <v>2400</v>
      </c>
      <c r="H62" s="195">
        <v>1020</v>
      </c>
      <c r="I62" s="173">
        <v>2772.415</v>
      </c>
      <c r="J62" s="199">
        <v>2909.7</v>
      </c>
    </row>
    <row r="63" spans="1:10" ht="15">
      <c r="A63" s="124">
        <v>56</v>
      </c>
      <c r="B63" s="125" t="s">
        <v>177</v>
      </c>
      <c r="C63" s="126" t="s">
        <v>77</v>
      </c>
      <c r="D63" s="193">
        <v>3465</v>
      </c>
      <c r="E63" s="173">
        <v>3410</v>
      </c>
      <c r="F63" s="173">
        <v>4290</v>
      </c>
      <c r="G63" s="173">
        <v>11165</v>
      </c>
      <c r="H63" s="195">
        <v>3355</v>
      </c>
      <c r="I63" s="173">
        <v>3453.29</v>
      </c>
      <c r="J63" s="199">
        <v>3624.29</v>
      </c>
    </row>
    <row r="64" spans="1:10" ht="15">
      <c r="A64" s="124">
        <v>57</v>
      </c>
      <c r="B64" s="125" t="s">
        <v>178</v>
      </c>
      <c r="C64" s="126" t="s">
        <v>78</v>
      </c>
      <c r="D64" s="193">
        <v>3880</v>
      </c>
      <c r="E64" s="173">
        <v>3850</v>
      </c>
      <c r="F64" s="173">
        <v>5070</v>
      </c>
      <c r="G64" s="173">
        <v>12800</v>
      </c>
      <c r="H64" s="195">
        <v>3150</v>
      </c>
      <c r="I64" s="173">
        <v>10849.96</v>
      </c>
      <c r="J64" s="199">
        <v>11387.24</v>
      </c>
    </row>
    <row r="65" spans="1:10" ht="15">
      <c r="A65" s="124">
        <v>58</v>
      </c>
      <c r="B65" s="125" t="s">
        <v>179</v>
      </c>
      <c r="C65" s="126" t="s">
        <v>79</v>
      </c>
      <c r="D65" s="193">
        <v>1750</v>
      </c>
      <c r="E65" s="173">
        <v>2250</v>
      </c>
      <c r="F65" s="173">
        <v>2800</v>
      </c>
      <c r="G65" s="173">
        <v>6800</v>
      </c>
      <c r="H65" s="195">
        <v>2450</v>
      </c>
      <c r="I65" s="173">
        <v>4085.065</v>
      </c>
      <c r="J65" s="199">
        <v>4287.35</v>
      </c>
    </row>
    <row r="66" spans="1:10" ht="15">
      <c r="A66" s="124">
        <v>59</v>
      </c>
      <c r="B66" s="125" t="s">
        <v>180</v>
      </c>
      <c r="C66" s="126" t="s">
        <v>80</v>
      </c>
      <c r="D66" s="193">
        <v>3040</v>
      </c>
      <c r="E66" s="173">
        <v>3490</v>
      </c>
      <c r="F66" s="173">
        <v>3430</v>
      </c>
      <c r="G66" s="173">
        <v>9960</v>
      </c>
      <c r="H66" s="195">
        <v>4330</v>
      </c>
      <c r="I66" s="173">
        <v>14120.8</v>
      </c>
      <c r="J66" s="199">
        <v>15675.93</v>
      </c>
    </row>
    <row r="67" spans="1:10" ht="15">
      <c r="A67" s="124">
        <v>60</v>
      </c>
      <c r="B67" s="125" t="s">
        <v>181</v>
      </c>
      <c r="C67" s="126" t="s">
        <v>81</v>
      </c>
      <c r="D67" s="193">
        <v>13720</v>
      </c>
      <c r="E67" s="173">
        <v>14320</v>
      </c>
      <c r="F67" s="173">
        <v>19920</v>
      </c>
      <c r="G67" s="173">
        <v>47960</v>
      </c>
      <c r="H67" s="195">
        <v>14290</v>
      </c>
      <c r="I67" s="173">
        <v>59400</v>
      </c>
      <c r="J67" s="199">
        <v>15011.35</v>
      </c>
    </row>
    <row r="68" spans="1:10" ht="15">
      <c r="A68" s="124">
        <v>61</v>
      </c>
      <c r="B68" s="125" t="s">
        <v>182</v>
      </c>
      <c r="C68" s="126" t="s">
        <v>82</v>
      </c>
      <c r="D68" s="193">
        <v>0</v>
      </c>
      <c r="E68" s="173">
        <v>0</v>
      </c>
      <c r="F68" s="173">
        <v>4250</v>
      </c>
      <c r="G68" s="173">
        <v>4250</v>
      </c>
      <c r="H68" s="195">
        <v>2750</v>
      </c>
      <c r="I68" s="173">
        <v>5190.985</v>
      </c>
      <c r="J68" s="199">
        <v>5448.04</v>
      </c>
    </row>
    <row r="69" spans="1:10" ht="15">
      <c r="A69" s="124">
        <v>62</v>
      </c>
      <c r="B69" s="125" t="s">
        <v>183</v>
      </c>
      <c r="C69" s="126" t="s">
        <v>83</v>
      </c>
      <c r="D69" s="193">
        <v>5300</v>
      </c>
      <c r="E69" s="173">
        <v>6380</v>
      </c>
      <c r="F69" s="173">
        <v>7260</v>
      </c>
      <c r="G69" s="173">
        <v>18940</v>
      </c>
      <c r="H69" s="195">
        <v>5390</v>
      </c>
      <c r="I69" s="173">
        <v>7211.325</v>
      </c>
      <c r="J69" s="199">
        <v>7568.42</v>
      </c>
    </row>
    <row r="70" spans="1:10" ht="26.25">
      <c r="A70" s="124">
        <v>63</v>
      </c>
      <c r="B70" s="125" t="s">
        <v>184</v>
      </c>
      <c r="C70" s="126" t="s">
        <v>84</v>
      </c>
      <c r="D70" s="193">
        <v>1260</v>
      </c>
      <c r="E70" s="173">
        <v>1830</v>
      </c>
      <c r="F70" s="173">
        <v>2670</v>
      </c>
      <c r="G70" s="173">
        <v>5760</v>
      </c>
      <c r="H70" s="195">
        <v>1980</v>
      </c>
      <c r="I70" s="173">
        <v>5634.875</v>
      </c>
      <c r="J70" s="199">
        <v>5913.91</v>
      </c>
    </row>
    <row r="71" spans="1:10" ht="15">
      <c r="A71" s="124">
        <v>64</v>
      </c>
      <c r="B71" s="125" t="s">
        <v>185</v>
      </c>
      <c r="C71" s="126" t="s">
        <v>85</v>
      </c>
      <c r="D71" s="193">
        <v>8270</v>
      </c>
      <c r="E71" s="173">
        <v>8640</v>
      </c>
      <c r="F71" s="173">
        <v>10300</v>
      </c>
      <c r="G71" s="173">
        <v>27210</v>
      </c>
      <c r="H71" s="195">
        <v>9940</v>
      </c>
      <c r="I71" s="173">
        <v>15590.715</v>
      </c>
      <c r="J71" s="199">
        <v>16362.76</v>
      </c>
    </row>
    <row r="72" spans="1:10" ht="15">
      <c r="A72" s="124">
        <v>65</v>
      </c>
      <c r="B72" s="125" t="s">
        <v>186</v>
      </c>
      <c r="C72" s="126" t="s">
        <v>86</v>
      </c>
      <c r="D72" s="193">
        <v>3360</v>
      </c>
      <c r="E72" s="173">
        <v>3300</v>
      </c>
      <c r="F72" s="173">
        <v>3320</v>
      </c>
      <c r="G72" s="173">
        <v>9980</v>
      </c>
      <c r="H72" s="195">
        <v>3180</v>
      </c>
      <c r="I72" s="173">
        <v>3315.23</v>
      </c>
      <c r="J72" s="199">
        <v>3479.4</v>
      </c>
    </row>
    <row r="73" spans="1:10" ht="15">
      <c r="A73" s="124">
        <v>66</v>
      </c>
      <c r="B73" s="125" t="s">
        <v>187</v>
      </c>
      <c r="C73" s="126" t="s">
        <v>87</v>
      </c>
      <c r="D73" s="193">
        <v>3280</v>
      </c>
      <c r="E73" s="173">
        <v>3720</v>
      </c>
      <c r="F73" s="173">
        <v>3740</v>
      </c>
      <c r="G73" s="173">
        <v>10740</v>
      </c>
      <c r="H73" s="195">
        <v>6430</v>
      </c>
      <c r="I73" s="173">
        <v>3714.73</v>
      </c>
      <c r="J73" s="199">
        <v>3898.68</v>
      </c>
    </row>
    <row r="74" spans="1:10" ht="15">
      <c r="A74" s="124">
        <v>67</v>
      </c>
      <c r="B74" s="125" t="s">
        <v>188</v>
      </c>
      <c r="C74" s="126" t="s">
        <v>88</v>
      </c>
      <c r="D74" s="193">
        <v>3960</v>
      </c>
      <c r="E74" s="173">
        <v>3900</v>
      </c>
      <c r="F74" s="173">
        <v>3690</v>
      </c>
      <c r="G74" s="173">
        <v>11550</v>
      </c>
      <c r="H74" s="195">
        <v>3900</v>
      </c>
      <c r="I74" s="173">
        <v>7200</v>
      </c>
      <c r="J74" s="199">
        <v>4098.34</v>
      </c>
    </row>
    <row r="75" spans="1:10" ht="15">
      <c r="A75" s="124">
        <v>68</v>
      </c>
      <c r="B75" s="125" t="s">
        <v>189</v>
      </c>
      <c r="C75" s="126" t="s">
        <v>89</v>
      </c>
      <c r="D75" s="193">
        <v>960</v>
      </c>
      <c r="E75" s="173">
        <v>1380</v>
      </c>
      <c r="F75" s="173">
        <v>840</v>
      </c>
      <c r="G75" s="173">
        <v>3180</v>
      </c>
      <c r="H75" s="195">
        <v>1520</v>
      </c>
      <c r="I75" s="173">
        <v>4419.885</v>
      </c>
      <c r="J75" s="199">
        <v>4638.75</v>
      </c>
    </row>
    <row r="76" spans="1:10" ht="15">
      <c r="A76" s="124">
        <v>69</v>
      </c>
      <c r="B76" s="125" t="s">
        <v>190</v>
      </c>
      <c r="C76" s="126" t="s">
        <v>90</v>
      </c>
      <c r="D76" s="193">
        <v>1650</v>
      </c>
      <c r="E76" s="173">
        <v>1375</v>
      </c>
      <c r="F76" s="173">
        <v>3025</v>
      </c>
      <c r="G76" s="173">
        <v>6050</v>
      </c>
      <c r="H76" s="195">
        <v>1650</v>
      </c>
      <c r="I76" s="173">
        <v>4950</v>
      </c>
      <c r="J76" s="199">
        <v>4950</v>
      </c>
    </row>
    <row r="77" spans="1:10" ht="15">
      <c r="A77" s="124">
        <v>70</v>
      </c>
      <c r="B77" s="125" t="s">
        <v>191</v>
      </c>
      <c r="C77" s="126" t="s">
        <v>91</v>
      </c>
      <c r="D77" s="193">
        <v>1620</v>
      </c>
      <c r="E77" s="173">
        <v>3600</v>
      </c>
      <c r="F77" s="173">
        <v>3900</v>
      </c>
      <c r="G77" s="173">
        <v>9120</v>
      </c>
      <c r="H77" s="195">
        <v>3600</v>
      </c>
      <c r="I77" s="173">
        <v>7200</v>
      </c>
      <c r="J77" s="199">
        <v>3832.13</v>
      </c>
    </row>
    <row r="78" spans="1:10" ht="15">
      <c r="A78" s="124">
        <v>71</v>
      </c>
      <c r="B78" s="125" t="s">
        <v>192</v>
      </c>
      <c r="C78" s="126" t="s">
        <v>92</v>
      </c>
      <c r="D78" s="193">
        <v>6300</v>
      </c>
      <c r="E78" s="173">
        <v>10260</v>
      </c>
      <c r="F78" s="173">
        <v>10320</v>
      </c>
      <c r="G78" s="173">
        <v>26880</v>
      </c>
      <c r="H78" s="195">
        <v>10200</v>
      </c>
      <c r="I78" s="173">
        <v>10280.51</v>
      </c>
      <c r="J78" s="199">
        <v>10789.6</v>
      </c>
    </row>
    <row r="79" spans="1:10" ht="15">
      <c r="A79" s="124">
        <v>72</v>
      </c>
      <c r="B79" s="125" t="s">
        <v>193</v>
      </c>
      <c r="C79" s="126" t="s">
        <v>93</v>
      </c>
      <c r="D79" s="193">
        <v>475</v>
      </c>
      <c r="E79" s="173">
        <v>125</v>
      </c>
      <c r="F79" s="173">
        <v>400</v>
      </c>
      <c r="G79" s="173">
        <v>1000</v>
      </c>
      <c r="H79" s="195">
        <v>450</v>
      </c>
      <c r="I79" s="173">
        <v>3300</v>
      </c>
      <c r="J79" s="199">
        <v>3300</v>
      </c>
    </row>
    <row r="80" spans="1:10" ht="15">
      <c r="A80" s="124">
        <v>73</v>
      </c>
      <c r="B80" s="125" t="s">
        <v>194</v>
      </c>
      <c r="C80" s="126" t="s">
        <v>94</v>
      </c>
      <c r="D80" s="193">
        <v>16060</v>
      </c>
      <c r="E80" s="173">
        <v>18100</v>
      </c>
      <c r="F80" s="173">
        <v>18460</v>
      </c>
      <c r="G80" s="173">
        <v>52620</v>
      </c>
      <c r="H80" s="195">
        <v>16030</v>
      </c>
      <c r="I80" s="173">
        <v>28152.825</v>
      </c>
      <c r="J80" s="199">
        <v>29546.93</v>
      </c>
    </row>
    <row r="81" spans="1:10" ht="15">
      <c r="A81" s="124">
        <v>74</v>
      </c>
      <c r="B81" s="125" t="s">
        <v>195</v>
      </c>
      <c r="C81" s="133" t="s">
        <v>95</v>
      </c>
      <c r="D81" s="193">
        <v>6410</v>
      </c>
      <c r="E81" s="173">
        <v>6390</v>
      </c>
      <c r="F81" s="173">
        <v>8560</v>
      </c>
      <c r="G81" s="173">
        <v>21360</v>
      </c>
      <c r="H81" s="195">
        <v>6565</v>
      </c>
      <c r="I81" s="173">
        <v>6688.8</v>
      </c>
      <c r="J81" s="199">
        <v>7086.58</v>
      </c>
    </row>
    <row r="82" spans="1:10" ht="15">
      <c r="A82" s="124">
        <v>75</v>
      </c>
      <c r="B82" s="125" t="s">
        <v>196</v>
      </c>
      <c r="C82" s="126" t="s">
        <v>96</v>
      </c>
      <c r="D82" s="193">
        <v>2760</v>
      </c>
      <c r="E82" s="173">
        <v>2810</v>
      </c>
      <c r="F82" s="173">
        <v>2730</v>
      </c>
      <c r="G82" s="173">
        <v>8300</v>
      </c>
      <c r="H82" s="195">
        <v>4620</v>
      </c>
      <c r="I82" s="173">
        <v>2717.88</v>
      </c>
      <c r="J82" s="199">
        <v>2852.47</v>
      </c>
    </row>
    <row r="83" spans="1:10" ht="15">
      <c r="A83" s="124">
        <v>76</v>
      </c>
      <c r="B83" s="125" t="s">
        <v>197</v>
      </c>
      <c r="C83" s="133" t="s">
        <v>97</v>
      </c>
      <c r="D83" s="193">
        <v>5860</v>
      </c>
      <c r="E83" s="173">
        <v>6630</v>
      </c>
      <c r="F83" s="173">
        <v>5780</v>
      </c>
      <c r="G83" s="173">
        <v>18270</v>
      </c>
      <c r="H83" s="195">
        <v>7560</v>
      </c>
      <c r="I83" s="173">
        <v>7200</v>
      </c>
      <c r="J83" s="199">
        <v>6028.38</v>
      </c>
    </row>
    <row r="84" spans="1:10" ht="15">
      <c r="A84" s="124">
        <v>77</v>
      </c>
      <c r="B84" s="125" t="s">
        <v>198</v>
      </c>
      <c r="C84" s="126" t="s">
        <v>98</v>
      </c>
      <c r="D84" s="193">
        <v>3000</v>
      </c>
      <c r="E84" s="173">
        <v>2940</v>
      </c>
      <c r="F84" s="173">
        <v>2980</v>
      </c>
      <c r="G84" s="173">
        <v>8920</v>
      </c>
      <c r="H84" s="195">
        <v>2940</v>
      </c>
      <c r="I84" s="173">
        <v>2963.92</v>
      </c>
      <c r="J84" s="199">
        <v>3110.69</v>
      </c>
    </row>
    <row r="85" spans="1:10" ht="15">
      <c r="A85" s="124">
        <v>78</v>
      </c>
      <c r="B85" s="125" t="s">
        <v>199</v>
      </c>
      <c r="C85" s="126" t="s">
        <v>99</v>
      </c>
      <c r="D85" s="193">
        <v>4900</v>
      </c>
      <c r="E85" s="173">
        <v>4880</v>
      </c>
      <c r="F85" s="173">
        <v>3260</v>
      </c>
      <c r="G85" s="173">
        <v>13040</v>
      </c>
      <c r="H85" s="195">
        <v>3300</v>
      </c>
      <c r="I85" s="173">
        <v>6078.77</v>
      </c>
      <c r="J85" s="199">
        <v>6379.78</v>
      </c>
    </row>
    <row r="86" spans="1:10" ht="15">
      <c r="A86" s="124">
        <v>79</v>
      </c>
      <c r="B86" s="125" t="s">
        <v>200</v>
      </c>
      <c r="C86" s="126" t="s">
        <v>100</v>
      </c>
      <c r="D86" s="193">
        <v>660</v>
      </c>
      <c r="E86" s="173">
        <v>1320</v>
      </c>
      <c r="F86" s="173">
        <v>840</v>
      </c>
      <c r="G86" s="173">
        <v>2820</v>
      </c>
      <c r="H86" s="195">
        <v>1080</v>
      </c>
      <c r="I86" s="173">
        <v>5199.865</v>
      </c>
      <c r="J86" s="199">
        <v>5457.36</v>
      </c>
    </row>
    <row r="87" spans="1:10" ht="15">
      <c r="A87" s="124">
        <v>80</v>
      </c>
      <c r="B87" s="125" t="s">
        <v>201</v>
      </c>
      <c r="C87" s="126" t="s">
        <v>101</v>
      </c>
      <c r="D87" s="193">
        <v>5200</v>
      </c>
      <c r="E87" s="173">
        <v>5040</v>
      </c>
      <c r="F87" s="173">
        <v>5100</v>
      </c>
      <c r="G87" s="173">
        <v>15340</v>
      </c>
      <c r="H87" s="195">
        <v>5070</v>
      </c>
      <c r="I87" s="173">
        <v>7200</v>
      </c>
      <c r="J87" s="199">
        <v>5349.54</v>
      </c>
    </row>
    <row r="88" spans="1:10" ht="15">
      <c r="A88" s="124">
        <v>81</v>
      </c>
      <c r="B88" s="125" t="s">
        <v>202</v>
      </c>
      <c r="C88" s="126" t="s">
        <v>102</v>
      </c>
      <c r="D88" s="193">
        <v>1020</v>
      </c>
      <c r="E88" s="173">
        <v>780</v>
      </c>
      <c r="F88" s="173">
        <v>1260</v>
      </c>
      <c r="G88" s="173">
        <v>3060</v>
      </c>
      <c r="H88" s="195">
        <v>960</v>
      </c>
      <c r="I88" s="173">
        <v>3524.495</v>
      </c>
      <c r="J88" s="199">
        <v>3699.02</v>
      </c>
    </row>
    <row r="89" spans="1:10" ht="15">
      <c r="A89" s="124">
        <v>82</v>
      </c>
      <c r="B89" s="125" t="s">
        <v>203</v>
      </c>
      <c r="C89" s="133" t="s">
        <v>103</v>
      </c>
      <c r="D89" s="193">
        <v>1455</v>
      </c>
      <c r="E89" s="173">
        <v>1650</v>
      </c>
      <c r="F89" s="173">
        <v>1760</v>
      </c>
      <c r="G89" s="173">
        <v>4865</v>
      </c>
      <c r="H89" s="195">
        <v>1155</v>
      </c>
      <c r="I89" s="173">
        <v>3968.385</v>
      </c>
      <c r="J89" s="199">
        <v>4164.9</v>
      </c>
    </row>
    <row r="90" spans="1:10" ht="15">
      <c r="A90" s="124">
        <v>83</v>
      </c>
      <c r="B90" s="125" t="s">
        <v>204</v>
      </c>
      <c r="C90" s="133" t="s">
        <v>104</v>
      </c>
      <c r="D90" s="193">
        <v>720</v>
      </c>
      <c r="E90" s="173">
        <v>760</v>
      </c>
      <c r="F90" s="173">
        <v>1140</v>
      </c>
      <c r="G90" s="173">
        <v>2620</v>
      </c>
      <c r="H90" s="195">
        <v>660</v>
      </c>
      <c r="I90" s="173">
        <v>759.685</v>
      </c>
      <c r="J90" s="199">
        <v>797.31</v>
      </c>
    </row>
    <row r="91" spans="1:10" ht="15">
      <c r="A91" s="124">
        <v>84</v>
      </c>
      <c r="B91" s="125" t="s">
        <v>205</v>
      </c>
      <c r="C91" s="126" t="s">
        <v>105</v>
      </c>
      <c r="D91" s="193">
        <v>5040</v>
      </c>
      <c r="E91" s="173">
        <v>4760</v>
      </c>
      <c r="F91" s="173">
        <v>5140</v>
      </c>
      <c r="G91" s="173">
        <v>14940</v>
      </c>
      <c r="H91" s="195">
        <v>5040</v>
      </c>
      <c r="I91" s="173">
        <v>5190.985</v>
      </c>
      <c r="J91" s="199">
        <v>5448.04</v>
      </c>
    </row>
    <row r="92" spans="1:10" ht="15">
      <c r="A92" s="124">
        <v>85</v>
      </c>
      <c r="B92" s="125" t="s">
        <v>206</v>
      </c>
      <c r="C92" s="133" t="s">
        <v>106</v>
      </c>
      <c r="D92" s="193">
        <v>3855</v>
      </c>
      <c r="E92" s="173">
        <v>3635</v>
      </c>
      <c r="F92" s="173">
        <v>3800</v>
      </c>
      <c r="G92" s="173">
        <v>11290</v>
      </c>
      <c r="H92" s="195">
        <v>3760</v>
      </c>
      <c r="I92" s="173">
        <v>3778.145</v>
      </c>
      <c r="J92" s="199">
        <v>3965.24</v>
      </c>
    </row>
    <row r="93" spans="1:10" ht="15">
      <c r="A93" s="124">
        <v>86</v>
      </c>
      <c r="B93" s="125" t="s">
        <v>207</v>
      </c>
      <c r="C93" s="133" t="s">
        <v>107</v>
      </c>
      <c r="D93" s="193">
        <v>1440</v>
      </c>
      <c r="E93" s="173">
        <v>3480</v>
      </c>
      <c r="F93" s="173">
        <v>3420</v>
      </c>
      <c r="G93" s="173">
        <v>8340</v>
      </c>
      <c r="H93" s="195">
        <v>1260</v>
      </c>
      <c r="I93" s="173">
        <v>4067.2999999999997</v>
      </c>
      <c r="J93" s="199">
        <v>4268.72</v>
      </c>
    </row>
    <row r="94" spans="1:10" ht="41.25" customHeight="1">
      <c r="A94" s="223" t="s">
        <v>293</v>
      </c>
      <c r="B94" s="223"/>
      <c r="C94" s="223"/>
      <c r="D94" s="138">
        <f aca="true" t="shared" si="0" ref="D94:J94">SUM(D8:D93)</f>
        <v>451375</v>
      </c>
      <c r="E94" s="138">
        <f t="shared" si="0"/>
        <v>522670</v>
      </c>
      <c r="F94" s="138">
        <f t="shared" si="0"/>
        <v>553940</v>
      </c>
      <c r="G94" s="138">
        <f t="shared" si="0"/>
        <v>1527985</v>
      </c>
      <c r="H94" s="138">
        <f t="shared" si="0"/>
        <v>545265</v>
      </c>
      <c r="I94" s="138">
        <f t="shared" si="0"/>
        <v>791637.9815652709</v>
      </c>
      <c r="J94" s="138">
        <f t="shared" si="0"/>
        <v>650476.8499999999</v>
      </c>
    </row>
  </sheetData>
  <sheetProtection/>
  <mergeCells count="1">
    <mergeCell ref="A94:C9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3" max="3" width="75.28125" style="0" bestFit="1" customWidth="1"/>
    <col min="4" max="4" width="14.140625" style="0" bestFit="1" customWidth="1"/>
    <col min="5" max="5" width="15.140625" style="0" bestFit="1" customWidth="1"/>
    <col min="6" max="6" width="12.140625" style="0" bestFit="1" customWidth="1"/>
    <col min="7" max="7" width="17.00390625" style="0" bestFit="1" customWidth="1"/>
    <col min="8" max="8" width="12.421875" style="0" bestFit="1" customWidth="1"/>
    <col min="9" max="9" width="12.140625" style="0" customWidth="1"/>
    <col min="10" max="10" width="10.7109375" style="0" bestFit="1" customWidth="1"/>
    <col min="11" max="11" width="10.28125" style="0" customWidth="1"/>
  </cols>
  <sheetData>
    <row r="2" ht="15">
      <c r="C2" t="s">
        <v>290</v>
      </c>
    </row>
    <row r="3" ht="15">
      <c r="C3" t="s">
        <v>310</v>
      </c>
    </row>
    <row r="7" spans="1:11" ht="15">
      <c r="A7" s="202" t="s">
        <v>18</v>
      </c>
      <c r="B7" s="202" t="s">
        <v>218</v>
      </c>
      <c r="C7" s="202" t="s">
        <v>20</v>
      </c>
      <c r="D7" s="202" t="s">
        <v>303</v>
      </c>
      <c r="E7" s="202" t="s">
        <v>304</v>
      </c>
      <c r="F7" s="202" t="s">
        <v>305</v>
      </c>
      <c r="G7" s="202" t="s">
        <v>306</v>
      </c>
      <c r="H7" s="202" t="s">
        <v>291</v>
      </c>
      <c r="I7" s="201" t="s">
        <v>292</v>
      </c>
      <c r="J7" s="202" t="s">
        <v>309</v>
      </c>
      <c r="K7" s="202" t="s">
        <v>311</v>
      </c>
    </row>
    <row r="8" spans="1:11" ht="15">
      <c r="A8" s="202">
        <v>1</v>
      </c>
      <c r="B8" s="202" t="s">
        <v>122</v>
      </c>
      <c r="C8" s="202" t="s">
        <v>22</v>
      </c>
      <c r="D8" s="203">
        <v>1800</v>
      </c>
      <c r="E8" s="203">
        <v>2300</v>
      </c>
      <c r="F8" s="203">
        <v>2425</v>
      </c>
      <c r="G8" s="203">
        <v>6525</v>
      </c>
      <c r="H8" s="203">
        <v>2100</v>
      </c>
      <c r="I8" s="204">
        <v>2175</v>
      </c>
      <c r="J8" s="205">
        <v>3000</v>
      </c>
      <c r="K8" s="202">
        <v>2906.3700000000003</v>
      </c>
    </row>
    <row r="9" spans="1:11" ht="15">
      <c r="A9" s="202">
        <v>2</v>
      </c>
      <c r="B9" s="202" t="s">
        <v>123</v>
      </c>
      <c r="C9" s="202" t="s">
        <v>23</v>
      </c>
      <c r="D9" s="203">
        <v>7380</v>
      </c>
      <c r="E9" s="203">
        <v>7260</v>
      </c>
      <c r="F9" s="203">
        <v>14700</v>
      </c>
      <c r="G9" s="203">
        <v>29340</v>
      </c>
      <c r="H9" s="203">
        <v>7260</v>
      </c>
      <c r="I9" s="204">
        <v>13140</v>
      </c>
      <c r="J9" s="205">
        <v>7634.98</v>
      </c>
      <c r="K9" s="202">
        <v>7157.95</v>
      </c>
    </row>
    <row r="10" spans="1:11" ht="15">
      <c r="A10" s="202">
        <v>3</v>
      </c>
      <c r="B10" s="202" t="s">
        <v>124</v>
      </c>
      <c r="C10" s="202" t="s">
        <v>24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04">
        <v>0</v>
      </c>
      <c r="J10" s="205">
        <v>5288.31</v>
      </c>
      <c r="K10" s="202">
        <v>4957.9</v>
      </c>
    </row>
    <row r="11" spans="1:11" ht="15">
      <c r="A11" s="202">
        <v>4</v>
      </c>
      <c r="B11" s="202" t="s">
        <v>125</v>
      </c>
      <c r="C11" s="202" t="s">
        <v>25</v>
      </c>
      <c r="D11" s="203">
        <v>895</v>
      </c>
      <c r="E11" s="203">
        <v>2815</v>
      </c>
      <c r="F11" s="203">
        <v>4270</v>
      </c>
      <c r="G11" s="203">
        <v>7980</v>
      </c>
      <c r="H11" s="203">
        <v>3410</v>
      </c>
      <c r="I11" s="204">
        <v>13305</v>
      </c>
      <c r="J11" s="205">
        <v>27976.089086132968</v>
      </c>
      <c r="K11" s="202">
        <v>13374.99</v>
      </c>
    </row>
    <row r="12" spans="1:11" ht="15">
      <c r="A12" s="202">
        <v>5</v>
      </c>
      <c r="B12" s="202" t="s">
        <v>126</v>
      </c>
      <c r="C12" s="202" t="s">
        <v>26</v>
      </c>
      <c r="D12" s="203">
        <v>4110</v>
      </c>
      <c r="E12" s="203">
        <v>4630</v>
      </c>
      <c r="F12" s="203">
        <v>4060</v>
      </c>
      <c r="G12" s="203">
        <v>12800</v>
      </c>
      <c r="H12" s="203">
        <v>4330</v>
      </c>
      <c r="I12" s="204">
        <v>3970</v>
      </c>
      <c r="J12" s="205">
        <v>4231.45</v>
      </c>
      <c r="K12" s="202">
        <v>3967.07</v>
      </c>
    </row>
    <row r="13" spans="1:11" ht="15">
      <c r="A13" s="202">
        <v>6</v>
      </c>
      <c r="B13" s="202" t="s">
        <v>127</v>
      </c>
      <c r="C13" s="202" t="s">
        <v>27</v>
      </c>
      <c r="D13" s="203">
        <v>2280</v>
      </c>
      <c r="E13" s="203">
        <v>3780</v>
      </c>
      <c r="F13" s="203">
        <v>4080</v>
      </c>
      <c r="G13" s="203">
        <v>10140</v>
      </c>
      <c r="H13" s="203">
        <v>3300</v>
      </c>
      <c r="I13" s="204">
        <v>0</v>
      </c>
      <c r="J13" s="205">
        <v>4364.56</v>
      </c>
      <c r="K13" s="202">
        <v>4091.86</v>
      </c>
    </row>
    <row r="14" spans="1:11" ht="15">
      <c r="A14" s="202">
        <v>7</v>
      </c>
      <c r="B14" s="202" t="s">
        <v>128</v>
      </c>
      <c r="C14" s="202" t="s">
        <v>28</v>
      </c>
      <c r="D14" s="203">
        <v>3275</v>
      </c>
      <c r="E14" s="203">
        <v>4020</v>
      </c>
      <c r="F14" s="203">
        <v>4120</v>
      </c>
      <c r="G14" s="203">
        <v>11415</v>
      </c>
      <c r="H14" s="203">
        <v>4100</v>
      </c>
      <c r="I14" s="204">
        <v>4030</v>
      </c>
      <c r="J14" s="205">
        <v>4364.56</v>
      </c>
      <c r="K14" s="202">
        <v>4091.86</v>
      </c>
    </row>
    <row r="15" spans="1:11" ht="15">
      <c r="A15" s="202">
        <v>8</v>
      </c>
      <c r="B15" s="202" t="s">
        <v>129</v>
      </c>
      <c r="C15" s="202" t="s">
        <v>29</v>
      </c>
      <c r="D15" s="203">
        <v>7720</v>
      </c>
      <c r="E15" s="203">
        <v>9805</v>
      </c>
      <c r="F15" s="203">
        <v>8380</v>
      </c>
      <c r="G15" s="203">
        <v>25905</v>
      </c>
      <c r="H15" s="203">
        <v>9285</v>
      </c>
      <c r="I15" s="204">
        <v>5545</v>
      </c>
      <c r="J15" s="205">
        <v>8731.77</v>
      </c>
      <c r="K15" s="202">
        <v>7227.469999999999</v>
      </c>
    </row>
    <row r="16" spans="1:11" ht="15">
      <c r="A16" s="202">
        <v>9</v>
      </c>
      <c r="B16" s="202" t="s">
        <v>130</v>
      </c>
      <c r="C16" s="202" t="s">
        <v>30</v>
      </c>
      <c r="D16" s="203">
        <v>4905</v>
      </c>
      <c r="E16" s="203">
        <v>8100</v>
      </c>
      <c r="F16" s="203">
        <v>8085</v>
      </c>
      <c r="G16" s="203">
        <v>21090</v>
      </c>
      <c r="H16" s="203">
        <v>9225</v>
      </c>
      <c r="I16" s="204">
        <v>9320</v>
      </c>
      <c r="J16" s="205">
        <v>11105.06</v>
      </c>
      <c r="K16" s="202">
        <v>10411.22</v>
      </c>
    </row>
    <row r="17" spans="1:11" ht="15">
      <c r="A17" s="202">
        <v>10</v>
      </c>
      <c r="B17" s="202" t="s">
        <v>131</v>
      </c>
      <c r="C17" s="202" t="s">
        <v>31</v>
      </c>
      <c r="D17" s="203">
        <v>2255</v>
      </c>
      <c r="E17" s="203">
        <v>1210</v>
      </c>
      <c r="F17" s="203">
        <v>2255</v>
      </c>
      <c r="G17" s="203">
        <v>5720</v>
      </c>
      <c r="H17" s="203">
        <v>1375</v>
      </c>
      <c r="I17" s="204">
        <v>1980</v>
      </c>
      <c r="J17" s="205">
        <v>2377.28</v>
      </c>
      <c r="K17" s="202">
        <v>2228.75</v>
      </c>
    </row>
    <row r="18" spans="1:11" ht="15">
      <c r="A18" s="202">
        <v>11</v>
      </c>
      <c r="B18" s="202" t="s">
        <v>132</v>
      </c>
      <c r="C18" s="202" t="s">
        <v>32</v>
      </c>
      <c r="D18" s="203">
        <v>3900</v>
      </c>
      <c r="E18" s="203">
        <v>3850</v>
      </c>
      <c r="F18" s="203">
        <v>3900</v>
      </c>
      <c r="G18" s="203">
        <v>11650</v>
      </c>
      <c r="H18" s="203">
        <v>3550</v>
      </c>
      <c r="I18" s="204">
        <v>3700</v>
      </c>
      <c r="J18" s="205">
        <v>4098.34</v>
      </c>
      <c r="K18" s="202">
        <v>3842.28</v>
      </c>
    </row>
    <row r="19" spans="1:11" ht="15">
      <c r="A19" s="202">
        <v>12</v>
      </c>
      <c r="B19" s="202" t="s">
        <v>133</v>
      </c>
      <c r="C19" s="202" t="s">
        <v>33</v>
      </c>
      <c r="D19" s="203">
        <v>3540</v>
      </c>
      <c r="E19" s="203">
        <v>3600</v>
      </c>
      <c r="F19" s="203">
        <v>4140</v>
      </c>
      <c r="G19" s="203">
        <v>11280</v>
      </c>
      <c r="H19" s="203">
        <v>3780</v>
      </c>
      <c r="I19" s="204">
        <v>3540</v>
      </c>
      <c r="J19" s="205">
        <v>3600</v>
      </c>
      <c r="K19" s="202">
        <v>3698.77</v>
      </c>
    </row>
    <row r="20" spans="1:11" ht="15">
      <c r="A20" s="202">
        <v>13</v>
      </c>
      <c r="B20" s="202" t="s">
        <v>134</v>
      </c>
      <c r="C20" s="202" t="s">
        <v>34</v>
      </c>
      <c r="D20" s="203">
        <v>13840</v>
      </c>
      <c r="E20" s="203">
        <v>13610</v>
      </c>
      <c r="F20" s="203">
        <v>13500</v>
      </c>
      <c r="G20" s="203">
        <v>40950</v>
      </c>
      <c r="H20" s="203">
        <v>13080</v>
      </c>
      <c r="I20" s="204">
        <v>13470</v>
      </c>
      <c r="J20" s="205">
        <v>14386.7</v>
      </c>
      <c r="K20" s="202">
        <v>13487.83</v>
      </c>
    </row>
    <row r="21" spans="1:11" ht="15">
      <c r="A21" s="202">
        <v>14</v>
      </c>
      <c r="B21" s="202" t="s">
        <v>135</v>
      </c>
      <c r="C21" s="202" t="s">
        <v>35</v>
      </c>
      <c r="D21" s="203">
        <v>13650</v>
      </c>
      <c r="E21" s="203">
        <v>16460</v>
      </c>
      <c r="F21" s="203">
        <v>18380</v>
      </c>
      <c r="G21" s="203">
        <v>48490</v>
      </c>
      <c r="H21" s="203">
        <v>15160</v>
      </c>
      <c r="I21" s="204">
        <v>14070</v>
      </c>
      <c r="J21" s="205">
        <v>21773.53</v>
      </c>
      <c r="K21" s="202">
        <v>20974.69</v>
      </c>
    </row>
    <row r="22" spans="1:11" ht="15">
      <c r="A22" s="202">
        <v>15</v>
      </c>
      <c r="B22" s="202" t="s">
        <v>136</v>
      </c>
      <c r="C22" s="202" t="s">
        <v>36</v>
      </c>
      <c r="D22" s="203">
        <v>3650</v>
      </c>
      <c r="E22" s="203">
        <v>2720</v>
      </c>
      <c r="F22" s="203">
        <v>2830</v>
      </c>
      <c r="G22" s="203">
        <v>9200</v>
      </c>
      <c r="H22" s="203">
        <v>2910</v>
      </c>
      <c r="I22" s="204">
        <v>2920</v>
      </c>
      <c r="J22" s="205">
        <v>3100.05</v>
      </c>
      <c r="K22" s="202">
        <v>2906.36</v>
      </c>
    </row>
    <row r="23" spans="1:11" ht="15">
      <c r="A23" s="202">
        <v>16</v>
      </c>
      <c r="B23" s="202" t="s">
        <v>137</v>
      </c>
      <c r="C23" s="202" t="s">
        <v>37</v>
      </c>
      <c r="D23" s="203">
        <v>2800</v>
      </c>
      <c r="E23" s="203">
        <v>2850</v>
      </c>
      <c r="F23" s="203">
        <v>3230</v>
      </c>
      <c r="G23" s="203">
        <v>8880</v>
      </c>
      <c r="H23" s="203">
        <v>2760</v>
      </c>
      <c r="I23" s="204">
        <v>2750</v>
      </c>
      <c r="J23" s="205">
        <v>3000</v>
      </c>
      <c r="K23" s="202">
        <v>3300</v>
      </c>
    </row>
    <row r="24" spans="1:11" ht="15">
      <c r="A24" s="202">
        <v>17</v>
      </c>
      <c r="B24" s="202" t="s">
        <v>138</v>
      </c>
      <c r="C24" s="202" t="s">
        <v>38</v>
      </c>
      <c r="D24" s="203">
        <v>14000</v>
      </c>
      <c r="E24" s="203">
        <v>15980</v>
      </c>
      <c r="F24" s="203">
        <v>16140</v>
      </c>
      <c r="G24" s="203">
        <v>46120</v>
      </c>
      <c r="H24" s="203">
        <v>10600</v>
      </c>
      <c r="I24" s="204">
        <v>12260</v>
      </c>
      <c r="J24" s="205">
        <v>16816.65</v>
      </c>
      <c r="K24" s="202">
        <v>15765.96</v>
      </c>
    </row>
    <row r="25" spans="1:11" ht="15">
      <c r="A25" s="202">
        <v>18</v>
      </c>
      <c r="B25" s="202" t="s">
        <v>139</v>
      </c>
      <c r="C25" s="202" t="s">
        <v>39</v>
      </c>
      <c r="D25" s="203">
        <v>4100</v>
      </c>
      <c r="E25" s="203">
        <v>4450</v>
      </c>
      <c r="F25" s="203">
        <v>6000</v>
      </c>
      <c r="G25" s="203">
        <v>14550</v>
      </c>
      <c r="H25" s="203">
        <v>4760</v>
      </c>
      <c r="I25" s="204">
        <v>5040</v>
      </c>
      <c r="J25" s="205">
        <v>9175.02</v>
      </c>
      <c r="K25" s="202">
        <v>8601.77</v>
      </c>
    </row>
    <row r="26" spans="1:11" ht="15">
      <c r="A26" s="202">
        <v>19</v>
      </c>
      <c r="B26" s="202" t="s">
        <v>140</v>
      </c>
      <c r="C26" s="202" t="s">
        <v>40</v>
      </c>
      <c r="D26" s="203">
        <v>4620</v>
      </c>
      <c r="E26" s="203">
        <v>4780</v>
      </c>
      <c r="F26" s="203">
        <v>7320</v>
      </c>
      <c r="G26" s="203">
        <v>16720</v>
      </c>
      <c r="H26" s="203">
        <v>4780</v>
      </c>
      <c r="I26" s="204">
        <v>6480</v>
      </c>
      <c r="J26" s="205">
        <v>5016.78</v>
      </c>
      <c r="K26" s="202">
        <v>4703.33</v>
      </c>
    </row>
    <row r="27" spans="1:11" ht="15">
      <c r="A27" s="202">
        <v>20</v>
      </c>
      <c r="B27" s="202" t="s">
        <v>141</v>
      </c>
      <c r="C27" s="202" t="s">
        <v>41</v>
      </c>
      <c r="D27" s="203">
        <v>5600</v>
      </c>
      <c r="E27" s="203">
        <v>7140</v>
      </c>
      <c r="F27" s="203">
        <v>5520</v>
      </c>
      <c r="G27" s="203">
        <v>18260</v>
      </c>
      <c r="H27" s="203">
        <v>7500</v>
      </c>
      <c r="I27" s="204">
        <v>5480</v>
      </c>
      <c r="J27" s="205">
        <v>7200</v>
      </c>
      <c r="K27" s="202">
        <v>5402.16</v>
      </c>
    </row>
    <row r="28" spans="1:11" ht="15">
      <c r="A28" s="202">
        <v>21</v>
      </c>
      <c r="B28" s="202" t="s">
        <v>142</v>
      </c>
      <c r="C28" s="202" t="s">
        <v>42</v>
      </c>
      <c r="D28" s="203">
        <v>3540</v>
      </c>
      <c r="E28" s="203">
        <v>3840</v>
      </c>
      <c r="F28" s="203">
        <v>2840</v>
      </c>
      <c r="G28" s="203">
        <v>10220</v>
      </c>
      <c r="H28" s="203">
        <v>3760</v>
      </c>
      <c r="I28" s="204">
        <v>3520</v>
      </c>
      <c r="J28" s="205">
        <v>4240.77</v>
      </c>
      <c r="K28" s="202">
        <v>3975.81</v>
      </c>
    </row>
    <row r="29" spans="1:11" ht="15">
      <c r="A29" s="202">
        <v>22</v>
      </c>
      <c r="B29" s="202" t="s">
        <v>143</v>
      </c>
      <c r="C29" s="202" t="s">
        <v>43</v>
      </c>
      <c r="D29" s="203">
        <v>11820</v>
      </c>
      <c r="E29" s="203">
        <v>11700</v>
      </c>
      <c r="F29" s="203">
        <v>12150</v>
      </c>
      <c r="G29" s="203">
        <v>35670</v>
      </c>
      <c r="H29" s="203">
        <v>12120</v>
      </c>
      <c r="I29" s="204">
        <v>11430</v>
      </c>
      <c r="J29" s="205">
        <v>13282.68</v>
      </c>
      <c r="K29" s="202">
        <v>12452.79</v>
      </c>
    </row>
    <row r="30" spans="1:11" ht="15">
      <c r="A30" s="202">
        <v>23</v>
      </c>
      <c r="B30" s="202" t="s">
        <v>144</v>
      </c>
      <c r="C30" s="202" t="s">
        <v>44</v>
      </c>
      <c r="D30" s="203">
        <v>5610</v>
      </c>
      <c r="E30" s="203">
        <v>5500</v>
      </c>
      <c r="F30" s="203">
        <v>5600</v>
      </c>
      <c r="G30" s="203">
        <v>16710</v>
      </c>
      <c r="H30" s="203">
        <v>7650</v>
      </c>
      <c r="I30" s="204">
        <v>5550</v>
      </c>
      <c r="J30" s="205">
        <v>7500</v>
      </c>
      <c r="K30" s="202">
        <v>5473.29</v>
      </c>
    </row>
    <row r="31" spans="1:11" ht="15">
      <c r="A31" s="202">
        <v>24</v>
      </c>
      <c r="B31" s="202" t="s">
        <v>145</v>
      </c>
      <c r="C31" s="202" t="s">
        <v>45</v>
      </c>
      <c r="D31" s="203">
        <v>2340</v>
      </c>
      <c r="E31" s="203">
        <v>3480</v>
      </c>
      <c r="F31" s="203">
        <v>4380</v>
      </c>
      <c r="G31" s="203">
        <v>10200</v>
      </c>
      <c r="H31" s="203">
        <v>3420</v>
      </c>
      <c r="I31" s="204">
        <v>2760</v>
      </c>
      <c r="J31" s="205">
        <v>4582.85</v>
      </c>
      <c r="K31" s="202">
        <v>4296.52</v>
      </c>
    </row>
    <row r="32" spans="1:11" ht="15">
      <c r="A32" s="202">
        <v>25</v>
      </c>
      <c r="B32" s="202" t="s">
        <v>146</v>
      </c>
      <c r="C32" s="202" t="s">
        <v>46</v>
      </c>
      <c r="D32" s="203">
        <v>19325</v>
      </c>
      <c r="E32" s="203">
        <v>21260</v>
      </c>
      <c r="F32" s="203">
        <v>19070</v>
      </c>
      <c r="G32" s="203">
        <v>59655</v>
      </c>
      <c r="H32" s="203">
        <v>22715</v>
      </c>
      <c r="I32" s="204">
        <v>18925</v>
      </c>
      <c r="J32" s="205">
        <v>67313.61173931653</v>
      </c>
      <c r="K32" s="202">
        <v>18628.64</v>
      </c>
    </row>
    <row r="33" spans="1:11" ht="15">
      <c r="A33" s="202">
        <v>26</v>
      </c>
      <c r="B33" s="202" t="s">
        <v>147</v>
      </c>
      <c r="C33" s="202" t="s">
        <v>47</v>
      </c>
      <c r="D33" s="203">
        <v>13565</v>
      </c>
      <c r="E33" s="203">
        <v>15335</v>
      </c>
      <c r="F33" s="203">
        <v>13380</v>
      </c>
      <c r="G33" s="203">
        <v>42280</v>
      </c>
      <c r="H33" s="203">
        <v>15275</v>
      </c>
      <c r="I33" s="204">
        <v>13285</v>
      </c>
      <c r="J33" s="205">
        <v>44911.404151994764</v>
      </c>
      <c r="K33" s="202">
        <v>13076.74</v>
      </c>
    </row>
    <row r="34" spans="1:11" ht="15">
      <c r="A34" s="202">
        <v>27</v>
      </c>
      <c r="B34" s="202" t="s">
        <v>148</v>
      </c>
      <c r="C34" s="202" t="s">
        <v>48</v>
      </c>
      <c r="D34" s="203">
        <v>4140</v>
      </c>
      <c r="E34" s="203">
        <v>4860</v>
      </c>
      <c r="F34" s="203">
        <v>4080</v>
      </c>
      <c r="G34" s="203">
        <v>13080</v>
      </c>
      <c r="H34" s="203">
        <v>9300</v>
      </c>
      <c r="I34" s="204">
        <v>7380</v>
      </c>
      <c r="J34" s="205">
        <v>4170.22</v>
      </c>
      <c r="K34" s="202">
        <v>3909.67</v>
      </c>
    </row>
    <row r="35" spans="1:11" ht="15">
      <c r="A35" s="202">
        <v>28</v>
      </c>
      <c r="B35" s="202" t="s">
        <v>149</v>
      </c>
      <c r="C35" s="202" t="s">
        <v>49</v>
      </c>
      <c r="D35" s="203">
        <v>3300</v>
      </c>
      <c r="E35" s="203">
        <v>2700</v>
      </c>
      <c r="F35" s="203">
        <v>3900</v>
      </c>
      <c r="G35" s="203">
        <v>9900</v>
      </c>
      <c r="H35" s="203">
        <v>2700</v>
      </c>
      <c r="I35" s="204">
        <v>3240</v>
      </c>
      <c r="J35" s="205">
        <v>3600</v>
      </c>
      <c r="K35" s="202">
        <v>3859.75</v>
      </c>
    </row>
    <row r="36" spans="1:11" ht="15">
      <c r="A36" s="202">
        <v>29</v>
      </c>
      <c r="B36" s="202" t="s">
        <v>150</v>
      </c>
      <c r="C36" s="202" t="s">
        <v>50</v>
      </c>
      <c r="D36" s="203">
        <v>10850</v>
      </c>
      <c r="E36" s="203">
        <v>10150</v>
      </c>
      <c r="F36" s="203">
        <v>10850</v>
      </c>
      <c r="G36" s="203">
        <v>31850</v>
      </c>
      <c r="H36" s="203">
        <v>10500</v>
      </c>
      <c r="I36" s="204">
        <v>10850</v>
      </c>
      <c r="J36" s="205">
        <v>32183.659766689765</v>
      </c>
      <c r="K36" s="202">
        <v>10680.77</v>
      </c>
    </row>
    <row r="37" spans="1:11" ht="15">
      <c r="A37" s="202">
        <v>30</v>
      </c>
      <c r="B37" s="202" t="s">
        <v>151</v>
      </c>
      <c r="C37" s="202" t="s">
        <v>51</v>
      </c>
      <c r="D37" s="203">
        <v>5640</v>
      </c>
      <c r="E37" s="203">
        <v>8700</v>
      </c>
      <c r="F37" s="203">
        <v>5580</v>
      </c>
      <c r="G37" s="203">
        <v>19920</v>
      </c>
      <c r="H37" s="203">
        <v>10020</v>
      </c>
      <c r="I37" s="204">
        <v>5580</v>
      </c>
      <c r="J37" s="205">
        <v>12600</v>
      </c>
      <c r="K37" s="202">
        <v>5490.76</v>
      </c>
    </row>
    <row r="38" spans="1:11" ht="15">
      <c r="A38" s="202">
        <v>31</v>
      </c>
      <c r="B38" s="202" t="s">
        <v>152</v>
      </c>
      <c r="C38" s="202" t="s">
        <v>52</v>
      </c>
      <c r="D38" s="203">
        <v>3900</v>
      </c>
      <c r="E38" s="203">
        <v>3900</v>
      </c>
      <c r="F38" s="203">
        <v>9060</v>
      </c>
      <c r="G38" s="203">
        <v>16860</v>
      </c>
      <c r="H38" s="203">
        <v>3900</v>
      </c>
      <c r="I38" s="204">
        <v>7740</v>
      </c>
      <c r="J38" s="205">
        <v>4126.29</v>
      </c>
      <c r="K38" s="202">
        <v>3868.49</v>
      </c>
    </row>
    <row r="39" spans="1:11" ht="15">
      <c r="A39" s="202">
        <v>32</v>
      </c>
      <c r="B39" s="202" t="s">
        <v>153</v>
      </c>
      <c r="C39" s="202" t="s">
        <v>53</v>
      </c>
      <c r="D39" s="203">
        <v>5540</v>
      </c>
      <c r="E39" s="203">
        <v>5980</v>
      </c>
      <c r="F39" s="203">
        <v>5480</v>
      </c>
      <c r="G39" s="203">
        <v>17000</v>
      </c>
      <c r="H39" s="203">
        <v>7000</v>
      </c>
      <c r="I39" s="204">
        <v>5440</v>
      </c>
      <c r="J39" s="205">
        <v>10800</v>
      </c>
      <c r="K39" s="202">
        <v>5357.23</v>
      </c>
    </row>
    <row r="40" spans="1:11" ht="15">
      <c r="A40" s="202">
        <v>33</v>
      </c>
      <c r="B40" s="202" t="s">
        <v>154</v>
      </c>
      <c r="C40" s="202" t="s">
        <v>54</v>
      </c>
      <c r="D40" s="203">
        <v>1320</v>
      </c>
      <c r="E40" s="203">
        <v>1310</v>
      </c>
      <c r="F40" s="203">
        <v>1600</v>
      </c>
      <c r="G40" s="203">
        <v>4230</v>
      </c>
      <c r="H40" s="203">
        <v>1500</v>
      </c>
      <c r="I40" s="204">
        <v>1630</v>
      </c>
      <c r="J40" s="205">
        <v>5285.65</v>
      </c>
      <c r="K40" s="202">
        <v>4955.41</v>
      </c>
    </row>
    <row r="41" spans="1:11" ht="15">
      <c r="A41" s="202">
        <v>34</v>
      </c>
      <c r="B41" s="202" t="s">
        <v>155</v>
      </c>
      <c r="C41" s="202" t="s">
        <v>55</v>
      </c>
      <c r="D41" s="203">
        <v>9655</v>
      </c>
      <c r="E41" s="203">
        <v>9505</v>
      </c>
      <c r="F41" s="203">
        <v>14130</v>
      </c>
      <c r="G41" s="203">
        <v>33290</v>
      </c>
      <c r="H41" s="203">
        <v>9440</v>
      </c>
      <c r="I41" s="204">
        <v>9450</v>
      </c>
      <c r="J41" s="205">
        <v>9959.01</v>
      </c>
      <c r="K41" s="202">
        <v>9336.78</v>
      </c>
    </row>
    <row r="42" spans="1:11" ht="15">
      <c r="A42" s="202">
        <v>35</v>
      </c>
      <c r="B42" s="202" t="s">
        <v>156</v>
      </c>
      <c r="C42" s="202" t="s">
        <v>56</v>
      </c>
      <c r="D42" s="203">
        <v>7960</v>
      </c>
      <c r="E42" s="203">
        <v>9770</v>
      </c>
      <c r="F42" s="203">
        <v>8790</v>
      </c>
      <c r="G42" s="203">
        <v>26520</v>
      </c>
      <c r="H42" s="203">
        <v>9230</v>
      </c>
      <c r="I42" s="204">
        <v>7480</v>
      </c>
      <c r="J42" s="205">
        <v>10898.74</v>
      </c>
      <c r="K42" s="202">
        <v>10073.33</v>
      </c>
    </row>
    <row r="43" spans="1:11" ht="15">
      <c r="A43" s="202">
        <v>36</v>
      </c>
      <c r="B43" s="202" t="s">
        <v>157</v>
      </c>
      <c r="C43" s="202" t="s">
        <v>57</v>
      </c>
      <c r="D43" s="203">
        <v>11190</v>
      </c>
      <c r="E43" s="203">
        <v>25910</v>
      </c>
      <c r="F43" s="203">
        <v>11360</v>
      </c>
      <c r="G43" s="203">
        <v>48460</v>
      </c>
      <c r="H43" s="203">
        <v>20160</v>
      </c>
      <c r="I43" s="204">
        <v>11280</v>
      </c>
      <c r="J43" s="205">
        <v>47199.66428276662</v>
      </c>
      <c r="K43" s="202">
        <v>11100.07</v>
      </c>
    </row>
    <row r="44" spans="1:11" ht="15">
      <c r="A44" s="202">
        <v>37</v>
      </c>
      <c r="B44" s="202" t="s">
        <v>158</v>
      </c>
      <c r="C44" s="202" t="s">
        <v>58</v>
      </c>
      <c r="D44" s="203">
        <v>4290</v>
      </c>
      <c r="E44" s="203">
        <v>4230</v>
      </c>
      <c r="F44" s="203">
        <v>4200</v>
      </c>
      <c r="G44" s="203">
        <v>12720</v>
      </c>
      <c r="H44" s="203">
        <v>3960</v>
      </c>
      <c r="I44" s="204">
        <v>4800</v>
      </c>
      <c r="J44" s="205">
        <v>4302</v>
      </c>
      <c r="K44" s="202">
        <v>4033.21</v>
      </c>
    </row>
    <row r="45" spans="1:11" ht="15">
      <c r="A45" s="202">
        <v>38</v>
      </c>
      <c r="B45" s="202" t="s">
        <v>159</v>
      </c>
      <c r="C45" s="202" t="s">
        <v>59</v>
      </c>
      <c r="D45" s="203">
        <v>1300</v>
      </c>
      <c r="E45" s="203">
        <v>1600</v>
      </c>
      <c r="F45" s="203">
        <v>1900</v>
      </c>
      <c r="G45" s="203">
        <v>4800</v>
      </c>
      <c r="H45" s="203">
        <v>1600</v>
      </c>
      <c r="I45" s="204">
        <v>1600</v>
      </c>
      <c r="J45" s="205">
        <v>4199.999999999999</v>
      </c>
      <c r="K45" s="202">
        <v>4619.999999999999</v>
      </c>
    </row>
    <row r="46" spans="1:11" ht="15">
      <c r="A46" s="202">
        <v>39</v>
      </c>
      <c r="B46" s="202" t="s">
        <v>160</v>
      </c>
      <c r="C46" s="202" t="s">
        <v>60</v>
      </c>
      <c r="D46" s="203">
        <v>2370</v>
      </c>
      <c r="E46" s="203">
        <v>3895</v>
      </c>
      <c r="F46" s="203">
        <v>3515</v>
      </c>
      <c r="G46" s="203">
        <v>9780</v>
      </c>
      <c r="H46" s="203">
        <v>1810</v>
      </c>
      <c r="I46" s="204">
        <v>1890</v>
      </c>
      <c r="J46" s="205">
        <v>4982.17</v>
      </c>
      <c r="K46" s="202">
        <v>4670.89</v>
      </c>
    </row>
    <row r="47" spans="1:11" ht="15">
      <c r="A47" s="202">
        <v>40</v>
      </c>
      <c r="B47" s="202" t="s">
        <v>161</v>
      </c>
      <c r="C47" s="202" t="s">
        <v>61</v>
      </c>
      <c r="D47" s="203">
        <v>16620</v>
      </c>
      <c r="E47" s="203">
        <v>17160</v>
      </c>
      <c r="F47" s="203">
        <v>18480</v>
      </c>
      <c r="G47" s="203">
        <v>52260</v>
      </c>
      <c r="H47" s="203">
        <v>17640</v>
      </c>
      <c r="I47" s="204">
        <v>14280</v>
      </c>
      <c r="J47" s="205">
        <v>19059.823458064515</v>
      </c>
      <c r="K47" s="202">
        <v>18113.26</v>
      </c>
    </row>
    <row r="48" spans="1:11" ht="15">
      <c r="A48" s="202">
        <v>41</v>
      </c>
      <c r="B48" s="202" t="s">
        <v>162</v>
      </c>
      <c r="C48" s="202" t="s">
        <v>62</v>
      </c>
      <c r="D48" s="203">
        <v>5835</v>
      </c>
      <c r="E48" s="203">
        <v>6880</v>
      </c>
      <c r="F48" s="203">
        <v>6840</v>
      </c>
      <c r="G48" s="203">
        <v>19555</v>
      </c>
      <c r="H48" s="203">
        <v>4640</v>
      </c>
      <c r="I48" s="204">
        <v>3690</v>
      </c>
      <c r="J48" s="205">
        <v>17016.412893548386</v>
      </c>
      <c r="K48" s="202">
        <v>19800</v>
      </c>
    </row>
    <row r="49" spans="1:11" ht="15">
      <c r="A49" s="202">
        <v>42</v>
      </c>
      <c r="B49" s="202" t="s">
        <v>163</v>
      </c>
      <c r="C49" s="202" t="s">
        <v>63</v>
      </c>
      <c r="D49" s="203">
        <v>1380</v>
      </c>
      <c r="E49" s="203">
        <v>1810</v>
      </c>
      <c r="F49" s="203">
        <v>1610</v>
      </c>
      <c r="G49" s="203">
        <v>4800</v>
      </c>
      <c r="H49" s="203">
        <v>580</v>
      </c>
      <c r="I49" s="204">
        <v>1450</v>
      </c>
      <c r="J49" s="205">
        <v>5511.93</v>
      </c>
      <c r="K49" s="202">
        <v>5167.55</v>
      </c>
    </row>
    <row r="50" spans="1:11" ht="15">
      <c r="A50" s="202">
        <v>43</v>
      </c>
      <c r="B50" s="202" t="s">
        <v>164</v>
      </c>
      <c r="C50" s="202" t="s">
        <v>64</v>
      </c>
      <c r="D50" s="203">
        <v>17825</v>
      </c>
      <c r="E50" s="203">
        <v>22715</v>
      </c>
      <c r="F50" s="203">
        <v>24745</v>
      </c>
      <c r="G50" s="203">
        <v>65285</v>
      </c>
      <c r="H50" s="203">
        <v>36950</v>
      </c>
      <c r="I50" s="204">
        <v>24505</v>
      </c>
      <c r="J50" s="205">
        <v>25686.639677419353</v>
      </c>
      <c r="K50" s="202">
        <v>35681.19</v>
      </c>
    </row>
    <row r="51" spans="1:11" ht="15">
      <c r="A51" s="202">
        <v>44</v>
      </c>
      <c r="B51" s="202" t="s">
        <v>165</v>
      </c>
      <c r="C51" s="202" t="s">
        <v>65</v>
      </c>
      <c r="D51" s="203">
        <v>2560</v>
      </c>
      <c r="E51" s="203">
        <v>3700</v>
      </c>
      <c r="F51" s="203">
        <v>3780</v>
      </c>
      <c r="G51" s="203">
        <v>10040</v>
      </c>
      <c r="H51" s="203">
        <v>3720</v>
      </c>
      <c r="I51" s="204">
        <v>3680</v>
      </c>
      <c r="J51" s="205">
        <v>3965.24</v>
      </c>
      <c r="K51" s="202">
        <v>3717.49</v>
      </c>
    </row>
    <row r="52" spans="1:11" ht="15">
      <c r="A52" s="202">
        <v>45</v>
      </c>
      <c r="B52" s="202" t="s">
        <v>166</v>
      </c>
      <c r="C52" s="202" t="s">
        <v>66</v>
      </c>
      <c r="D52" s="203">
        <v>4920</v>
      </c>
      <c r="E52" s="203">
        <v>4700</v>
      </c>
      <c r="F52" s="203">
        <v>6310</v>
      </c>
      <c r="G52" s="203">
        <v>15930</v>
      </c>
      <c r="H52" s="203">
        <v>6610</v>
      </c>
      <c r="I52" s="204">
        <v>6660</v>
      </c>
      <c r="J52" s="205">
        <v>16559.999999999996</v>
      </c>
      <c r="K52" s="202">
        <v>6566.45</v>
      </c>
    </row>
    <row r="53" spans="1:11" ht="15">
      <c r="A53" s="202">
        <v>46</v>
      </c>
      <c r="B53" s="202" t="s">
        <v>167</v>
      </c>
      <c r="C53" s="202" t="s">
        <v>67</v>
      </c>
      <c r="D53" s="203">
        <v>6650</v>
      </c>
      <c r="E53" s="203">
        <v>7840</v>
      </c>
      <c r="F53" s="203">
        <v>6580</v>
      </c>
      <c r="G53" s="203">
        <v>21070</v>
      </c>
      <c r="H53" s="203">
        <v>8620</v>
      </c>
      <c r="I53" s="204">
        <v>6470</v>
      </c>
      <c r="J53" s="205">
        <v>6864.29</v>
      </c>
      <c r="K53" s="202">
        <v>6435.42</v>
      </c>
    </row>
    <row r="54" spans="1:11" ht="15">
      <c r="A54" s="202">
        <v>47</v>
      </c>
      <c r="B54" s="202" t="s">
        <v>168</v>
      </c>
      <c r="C54" s="202" t="s">
        <v>68</v>
      </c>
      <c r="D54" s="203">
        <v>19325</v>
      </c>
      <c r="E54" s="203">
        <v>19470</v>
      </c>
      <c r="F54" s="203">
        <v>24855</v>
      </c>
      <c r="G54" s="203">
        <v>63650</v>
      </c>
      <c r="H54" s="203">
        <v>19525</v>
      </c>
      <c r="I54" s="204">
        <v>20305</v>
      </c>
      <c r="J54" s="205">
        <v>19968.422912903225</v>
      </c>
      <c r="K54" s="202">
        <v>18879.47</v>
      </c>
    </row>
    <row r="55" spans="1:11" ht="15">
      <c r="A55" s="202">
        <v>48</v>
      </c>
      <c r="B55" s="202" t="s">
        <v>169</v>
      </c>
      <c r="C55" s="202" t="s">
        <v>69</v>
      </c>
      <c r="D55" s="203">
        <v>0</v>
      </c>
      <c r="E55" s="203">
        <v>420</v>
      </c>
      <c r="F55" s="203">
        <v>420</v>
      </c>
      <c r="G55" s="203">
        <v>840</v>
      </c>
      <c r="H55" s="203">
        <v>540</v>
      </c>
      <c r="I55" s="204">
        <v>600</v>
      </c>
      <c r="J55" s="205">
        <v>2883.08</v>
      </c>
      <c r="K55" s="202">
        <v>2702.95</v>
      </c>
    </row>
    <row r="56" spans="1:11" ht="15">
      <c r="A56" s="202">
        <v>49</v>
      </c>
      <c r="B56" s="202" t="s">
        <v>170</v>
      </c>
      <c r="C56" s="202" t="s">
        <v>70</v>
      </c>
      <c r="D56" s="203">
        <v>4060</v>
      </c>
      <c r="E56" s="203">
        <v>10800</v>
      </c>
      <c r="F56" s="203">
        <v>12420</v>
      </c>
      <c r="G56" s="203">
        <v>27280</v>
      </c>
      <c r="H56" s="203">
        <v>11340</v>
      </c>
      <c r="I56" s="204">
        <v>10800</v>
      </c>
      <c r="J56" s="205">
        <v>10800</v>
      </c>
      <c r="K56" s="202">
        <v>3922.15</v>
      </c>
    </row>
    <row r="57" spans="1:11" ht="15">
      <c r="A57" s="202">
        <v>50</v>
      </c>
      <c r="B57" s="202" t="s">
        <v>171</v>
      </c>
      <c r="C57" s="202" t="s">
        <v>71</v>
      </c>
      <c r="D57" s="203">
        <v>200</v>
      </c>
      <c r="E57" s="203">
        <v>180</v>
      </c>
      <c r="F57" s="203">
        <v>150</v>
      </c>
      <c r="G57" s="203">
        <v>530</v>
      </c>
      <c r="H57" s="203">
        <v>330</v>
      </c>
      <c r="I57" s="204">
        <v>140</v>
      </c>
      <c r="J57" s="205">
        <v>1800</v>
      </c>
      <c r="K57" s="202">
        <v>1980</v>
      </c>
    </row>
    <row r="58" spans="1:11" ht="15">
      <c r="A58" s="202">
        <v>51</v>
      </c>
      <c r="B58" s="202" t="s">
        <v>172</v>
      </c>
      <c r="C58" s="202" t="s">
        <v>72</v>
      </c>
      <c r="D58" s="203">
        <v>4540</v>
      </c>
      <c r="E58" s="203">
        <v>4450</v>
      </c>
      <c r="F58" s="203">
        <v>4480</v>
      </c>
      <c r="G58" s="203">
        <v>13470</v>
      </c>
      <c r="H58" s="203">
        <v>8100</v>
      </c>
      <c r="I58" s="204">
        <v>4430</v>
      </c>
      <c r="J58" s="205">
        <v>7800.000000000001</v>
      </c>
      <c r="K58" s="202">
        <v>4377.63</v>
      </c>
    </row>
    <row r="59" spans="1:11" ht="15">
      <c r="A59" s="202">
        <v>52</v>
      </c>
      <c r="B59" s="202" t="s">
        <v>173</v>
      </c>
      <c r="C59" s="202" t="s">
        <v>73</v>
      </c>
      <c r="D59" s="203">
        <v>5385</v>
      </c>
      <c r="E59" s="203">
        <v>5415</v>
      </c>
      <c r="F59" s="203">
        <v>5555</v>
      </c>
      <c r="G59" s="203">
        <v>16355</v>
      </c>
      <c r="H59" s="203">
        <v>5975</v>
      </c>
      <c r="I59" s="204">
        <v>4300</v>
      </c>
      <c r="J59" s="205">
        <v>5798.3</v>
      </c>
      <c r="K59" s="202">
        <v>5436.03</v>
      </c>
    </row>
    <row r="60" spans="1:11" ht="15">
      <c r="A60" s="202">
        <v>53</v>
      </c>
      <c r="B60" s="202" t="s">
        <v>174</v>
      </c>
      <c r="C60" s="202" t="s">
        <v>74</v>
      </c>
      <c r="D60" s="203">
        <v>2560</v>
      </c>
      <c r="E60" s="203">
        <v>2300</v>
      </c>
      <c r="F60" s="203">
        <v>2520</v>
      </c>
      <c r="G60" s="203">
        <v>7380</v>
      </c>
      <c r="H60" s="203">
        <v>2880</v>
      </c>
      <c r="I60" s="204">
        <v>2500</v>
      </c>
      <c r="J60" s="205">
        <v>8924.1838178779</v>
      </c>
      <c r="K60" s="202">
        <v>2692.19</v>
      </c>
    </row>
    <row r="61" spans="1:11" ht="15">
      <c r="A61" s="202">
        <v>54</v>
      </c>
      <c r="B61" s="202" t="s">
        <v>175</v>
      </c>
      <c r="C61" s="202" t="s">
        <v>75</v>
      </c>
      <c r="D61" s="203">
        <v>6030</v>
      </c>
      <c r="E61" s="203">
        <v>5880</v>
      </c>
      <c r="F61" s="203">
        <v>5940</v>
      </c>
      <c r="G61" s="203">
        <v>17850</v>
      </c>
      <c r="H61" s="203">
        <v>8905</v>
      </c>
      <c r="I61" s="204">
        <v>5880</v>
      </c>
      <c r="J61" s="205">
        <v>6209.41</v>
      </c>
      <c r="K61" s="202">
        <v>5821.45</v>
      </c>
    </row>
    <row r="62" spans="1:11" ht="15">
      <c r="A62" s="202">
        <v>55</v>
      </c>
      <c r="B62" s="202" t="s">
        <v>176</v>
      </c>
      <c r="C62" s="202" t="s">
        <v>76</v>
      </c>
      <c r="D62" s="203">
        <v>840</v>
      </c>
      <c r="E62" s="203">
        <v>960</v>
      </c>
      <c r="F62" s="203">
        <v>600</v>
      </c>
      <c r="G62" s="203">
        <v>2400</v>
      </c>
      <c r="H62" s="203">
        <v>1020</v>
      </c>
      <c r="I62" s="204">
        <v>1260</v>
      </c>
      <c r="J62" s="205">
        <v>2909.7</v>
      </c>
      <c r="K62" s="202">
        <v>2727.91</v>
      </c>
    </row>
    <row r="63" spans="1:11" ht="15">
      <c r="A63" s="202">
        <v>56</v>
      </c>
      <c r="B63" s="202" t="s">
        <v>177</v>
      </c>
      <c r="C63" s="202" t="s">
        <v>77</v>
      </c>
      <c r="D63" s="203">
        <v>3465</v>
      </c>
      <c r="E63" s="203">
        <v>3410</v>
      </c>
      <c r="F63" s="203">
        <v>4290</v>
      </c>
      <c r="G63" s="203">
        <v>11165</v>
      </c>
      <c r="H63" s="203">
        <v>3355</v>
      </c>
      <c r="I63" s="204">
        <v>3410</v>
      </c>
      <c r="J63" s="205">
        <v>4619.999999999999</v>
      </c>
      <c r="K63" s="202">
        <v>3397.85</v>
      </c>
    </row>
    <row r="64" spans="1:11" ht="15">
      <c r="A64" s="202">
        <v>57</v>
      </c>
      <c r="B64" s="202" t="s">
        <v>178</v>
      </c>
      <c r="C64" s="202" t="s">
        <v>78</v>
      </c>
      <c r="D64" s="203">
        <v>3880</v>
      </c>
      <c r="E64" s="203">
        <v>3850</v>
      </c>
      <c r="F64" s="203">
        <v>5070</v>
      </c>
      <c r="G64" s="203">
        <v>12800</v>
      </c>
      <c r="H64" s="203">
        <v>3150</v>
      </c>
      <c r="I64" s="204">
        <v>3500</v>
      </c>
      <c r="J64" s="205">
        <v>11387.24</v>
      </c>
      <c r="K64" s="202">
        <v>10675.78</v>
      </c>
    </row>
    <row r="65" spans="1:11" ht="15">
      <c r="A65" s="202">
        <v>58</v>
      </c>
      <c r="B65" s="202" t="s">
        <v>179</v>
      </c>
      <c r="C65" s="202" t="s">
        <v>79</v>
      </c>
      <c r="D65" s="203">
        <v>1750</v>
      </c>
      <c r="E65" s="203">
        <v>2250</v>
      </c>
      <c r="F65" s="203">
        <v>2800</v>
      </c>
      <c r="G65" s="203">
        <v>6800</v>
      </c>
      <c r="H65" s="203">
        <v>2450</v>
      </c>
      <c r="I65" s="204">
        <v>1700</v>
      </c>
      <c r="J65" s="205">
        <v>4287.35</v>
      </c>
      <c r="K65" s="202">
        <v>4019.48</v>
      </c>
    </row>
    <row r="66" spans="1:11" ht="15">
      <c r="A66" s="202">
        <v>59</v>
      </c>
      <c r="B66" s="202" t="s">
        <v>180</v>
      </c>
      <c r="C66" s="202" t="s">
        <v>80</v>
      </c>
      <c r="D66" s="203">
        <v>3040</v>
      </c>
      <c r="E66" s="203">
        <v>3490</v>
      </c>
      <c r="F66" s="203">
        <v>3430</v>
      </c>
      <c r="G66" s="203">
        <v>9960</v>
      </c>
      <c r="H66" s="203">
        <v>4330</v>
      </c>
      <c r="I66" s="204">
        <v>5090</v>
      </c>
      <c r="J66" s="205">
        <v>15675.93</v>
      </c>
      <c r="K66" s="202">
        <v>14177.97</v>
      </c>
    </row>
    <row r="67" spans="1:11" ht="15">
      <c r="A67" s="202">
        <v>60</v>
      </c>
      <c r="B67" s="202" t="s">
        <v>181</v>
      </c>
      <c r="C67" s="202" t="s">
        <v>81</v>
      </c>
      <c r="D67" s="203">
        <v>13720</v>
      </c>
      <c r="E67" s="203">
        <v>14320</v>
      </c>
      <c r="F67" s="203">
        <v>19920</v>
      </c>
      <c r="G67" s="203">
        <v>47960</v>
      </c>
      <c r="H67" s="203">
        <v>14290</v>
      </c>
      <c r="I67" s="204">
        <v>18040</v>
      </c>
      <c r="J67" s="205">
        <v>15011.35</v>
      </c>
      <c r="K67" s="202">
        <v>14073.45</v>
      </c>
    </row>
    <row r="68" spans="1:11" ht="15">
      <c r="A68" s="202">
        <v>61</v>
      </c>
      <c r="B68" s="202" t="s">
        <v>182</v>
      </c>
      <c r="C68" s="202" t="s">
        <v>82</v>
      </c>
      <c r="D68" s="203">
        <v>0</v>
      </c>
      <c r="E68" s="203">
        <v>0</v>
      </c>
      <c r="F68" s="203">
        <v>4250</v>
      </c>
      <c r="G68" s="203">
        <v>4250</v>
      </c>
      <c r="H68" s="203">
        <v>2750</v>
      </c>
      <c r="I68" s="204">
        <v>2830</v>
      </c>
      <c r="J68" s="205">
        <v>5448.04</v>
      </c>
      <c r="K68" s="202">
        <v>5107.65</v>
      </c>
    </row>
    <row r="69" spans="1:11" ht="15">
      <c r="A69" s="202">
        <v>62</v>
      </c>
      <c r="B69" s="202" t="s">
        <v>183</v>
      </c>
      <c r="C69" s="202" t="s">
        <v>83</v>
      </c>
      <c r="D69" s="203">
        <v>5300</v>
      </c>
      <c r="E69" s="203">
        <v>6380</v>
      </c>
      <c r="F69" s="203">
        <v>7260</v>
      </c>
      <c r="G69" s="203">
        <v>18940</v>
      </c>
      <c r="H69" s="203">
        <v>5390</v>
      </c>
      <c r="I69" s="204">
        <v>6510</v>
      </c>
      <c r="J69" s="205">
        <v>7568.42</v>
      </c>
      <c r="K69" s="202">
        <v>7095.56</v>
      </c>
    </row>
    <row r="70" spans="1:11" ht="15">
      <c r="A70" s="202">
        <v>63</v>
      </c>
      <c r="B70" s="202" t="s">
        <v>184</v>
      </c>
      <c r="C70" s="202" t="s">
        <v>84</v>
      </c>
      <c r="D70" s="203">
        <v>1260</v>
      </c>
      <c r="E70" s="203">
        <v>1830</v>
      </c>
      <c r="F70" s="203">
        <v>2670</v>
      </c>
      <c r="G70" s="203">
        <v>5760</v>
      </c>
      <c r="H70" s="203">
        <v>1980</v>
      </c>
      <c r="I70" s="204">
        <v>1830</v>
      </c>
      <c r="J70" s="205">
        <v>5913.91</v>
      </c>
      <c r="K70" s="202">
        <v>5544.42</v>
      </c>
    </row>
    <row r="71" spans="1:11" ht="15">
      <c r="A71" s="202">
        <v>64</v>
      </c>
      <c r="B71" s="202" t="s">
        <v>185</v>
      </c>
      <c r="C71" s="202" t="s">
        <v>85</v>
      </c>
      <c r="D71" s="203">
        <v>8270</v>
      </c>
      <c r="E71" s="203">
        <v>8640</v>
      </c>
      <c r="F71" s="203">
        <v>10300</v>
      </c>
      <c r="G71" s="203">
        <v>27210</v>
      </c>
      <c r="H71" s="203">
        <v>9940</v>
      </c>
      <c r="I71" s="204">
        <v>7080</v>
      </c>
      <c r="J71" s="205">
        <v>16362.76</v>
      </c>
      <c r="K71" s="202">
        <v>15340.43</v>
      </c>
    </row>
    <row r="72" spans="1:11" ht="15">
      <c r="A72" s="202">
        <v>65</v>
      </c>
      <c r="B72" s="202" t="s">
        <v>186</v>
      </c>
      <c r="C72" s="202" t="s">
        <v>86</v>
      </c>
      <c r="D72" s="203">
        <v>3360</v>
      </c>
      <c r="E72" s="203">
        <v>3300</v>
      </c>
      <c r="F72" s="203">
        <v>3320</v>
      </c>
      <c r="G72" s="203">
        <v>9980</v>
      </c>
      <c r="H72" s="203">
        <v>3180</v>
      </c>
      <c r="I72" s="204">
        <v>3240</v>
      </c>
      <c r="J72" s="205">
        <v>3479.4</v>
      </c>
      <c r="K72" s="202">
        <v>3262.01</v>
      </c>
    </row>
    <row r="73" spans="1:11" ht="15">
      <c r="A73" s="202">
        <v>66</v>
      </c>
      <c r="B73" s="202" t="s">
        <v>187</v>
      </c>
      <c r="C73" s="202" t="s">
        <v>87</v>
      </c>
      <c r="D73" s="203">
        <v>3280</v>
      </c>
      <c r="E73" s="203">
        <v>3720</v>
      </c>
      <c r="F73" s="203">
        <v>3740</v>
      </c>
      <c r="G73" s="203">
        <v>10740</v>
      </c>
      <c r="H73" s="203">
        <v>6430</v>
      </c>
      <c r="I73" s="204">
        <v>3390</v>
      </c>
      <c r="J73" s="205">
        <v>3898.68</v>
      </c>
      <c r="K73" s="202">
        <v>3655.1</v>
      </c>
    </row>
    <row r="74" spans="1:11" ht="15">
      <c r="A74" s="202">
        <v>67</v>
      </c>
      <c r="B74" s="202" t="s">
        <v>188</v>
      </c>
      <c r="C74" s="202" t="s">
        <v>88</v>
      </c>
      <c r="D74" s="203">
        <v>3960</v>
      </c>
      <c r="E74" s="203">
        <v>3900</v>
      </c>
      <c r="F74" s="203">
        <v>3690</v>
      </c>
      <c r="G74" s="203">
        <v>11550</v>
      </c>
      <c r="H74" s="203">
        <v>3900</v>
      </c>
      <c r="I74" s="204">
        <v>3900</v>
      </c>
      <c r="J74" s="205">
        <v>4098.34</v>
      </c>
      <c r="K74" s="202">
        <v>3842.28</v>
      </c>
    </row>
    <row r="75" spans="1:11" ht="15">
      <c r="A75" s="202">
        <v>68</v>
      </c>
      <c r="B75" s="202" t="s">
        <v>189</v>
      </c>
      <c r="C75" s="202" t="s">
        <v>89</v>
      </c>
      <c r="D75" s="203">
        <v>960</v>
      </c>
      <c r="E75" s="203">
        <v>1380</v>
      </c>
      <c r="F75" s="203">
        <v>840</v>
      </c>
      <c r="G75" s="203">
        <v>3180</v>
      </c>
      <c r="H75" s="203">
        <v>1520</v>
      </c>
      <c r="I75" s="204">
        <v>1300</v>
      </c>
      <c r="J75" s="205">
        <v>4638.75</v>
      </c>
      <c r="K75" s="202">
        <v>4348.93</v>
      </c>
    </row>
    <row r="76" spans="1:11" ht="15">
      <c r="A76" s="202">
        <v>69</v>
      </c>
      <c r="B76" s="202" t="s">
        <v>190</v>
      </c>
      <c r="C76" s="202" t="s">
        <v>90</v>
      </c>
      <c r="D76" s="203">
        <v>1650</v>
      </c>
      <c r="E76" s="203">
        <v>1375</v>
      </c>
      <c r="F76" s="203">
        <v>3025</v>
      </c>
      <c r="G76" s="203">
        <v>6050</v>
      </c>
      <c r="H76" s="203">
        <v>1650</v>
      </c>
      <c r="I76" s="204">
        <v>1865</v>
      </c>
      <c r="J76" s="205">
        <v>4950</v>
      </c>
      <c r="K76" s="202">
        <v>5071.46</v>
      </c>
    </row>
    <row r="77" spans="1:11" ht="15">
      <c r="A77" s="202">
        <v>70</v>
      </c>
      <c r="B77" s="202" t="s">
        <v>191</v>
      </c>
      <c r="C77" s="202" t="s">
        <v>91</v>
      </c>
      <c r="D77" s="203">
        <v>1620</v>
      </c>
      <c r="E77" s="203">
        <v>3600</v>
      </c>
      <c r="F77" s="203">
        <v>3900</v>
      </c>
      <c r="G77" s="203">
        <v>9120</v>
      </c>
      <c r="H77" s="203">
        <v>3600</v>
      </c>
      <c r="I77" s="204">
        <v>4200</v>
      </c>
      <c r="J77" s="205">
        <v>3832.13</v>
      </c>
      <c r="K77" s="202">
        <v>3592.7</v>
      </c>
    </row>
    <row r="78" spans="1:11" ht="15">
      <c r="A78" s="202">
        <v>71</v>
      </c>
      <c r="B78" s="202" t="s">
        <v>192</v>
      </c>
      <c r="C78" s="202" t="s">
        <v>92</v>
      </c>
      <c r="D78" s="203">
        <v>6300</v>
      </c>
      <c r="E78" s="203">
        <v>10260</v>
      </c>
      <c r="F78" s="203">
        <v>10320</v>
      </c>
      <c r="G78" s="203">
        <v>26880</v>
      </c>
      <c r="H78" s="203">
        <v>10200</v>
      </c>
      <c r="I78" s="204">
        <v>9840</v>
      </c>
      <c r="J78" s="205">
        <v>10789.6</v>
      </c>
      <c r="K78" s="202">
        <v>10115.47</v>
      </c>
    </row>
    <row r="79" spans="1:11" ht="15">
      <c r="A79" s="202">
        <v>72</v>
      </c>
      <c r="B79" s="202" t="s">
        <v>193</v>
      </c>
      <c r="C79" s="202" t="s">
        <v>93</v>
      </c>
      <c r="D79" s="203">
        <v>475</v>
      </c>
      <c r="E79" s="203">
        <v>125</v>
      </c>
      <c r="F79" s="203">
        <v>400</v>
      </c>
      <c r="G79" s="203">
        <v>1000</v>
      </c>
      <c r="H79" s="203">
        <v>450</v>
      </c>
      <c r="I79" s="204">
        <v>450</v>
      </c>
      <c r="J79" s="205">
        <v>3300</v>
      </c>
      <c r="K79" s="202">
        <v>3420.49</v>
      </c>
    </row>
    <row r="80" spans="1:11" ht="15">
      <c r="A80" s="202">
        <v>73</v>
      </c>
      <c r="B80" s="202" t="s">
        <v>194</v>
      </c>
      <c r="C80" s="202" t="s">
        <v>94</v>
      </c>
      <c r="D80" s="203">
        <v>16060</v>
      </c>
      <c r="E80" s="203">
        <v>18100</v>
      </c>
      <c r="F80" s="203">
        <v>18460</v>
      </c>
      <c r="G80" s="203">
        <v>52620</v>
      </c>
      <c r="H80" s="203">
        <v>16030</v>
      </c>
      <c r="I80" s="204">
        <v>13840</v>
      </c>
      <c r="J80" s="205">
        <v>29546.93</v>
      </c>
      <c r="K80" s="202">
        <v>27700.87</v>
      </c>
    </row>
    <row r="81" spans="1:11" ht="15">
      <c r="A81" s="202">
        <v>74</v>
      </c>
      <c r="B81" s="202" t="s">
        <v>195</v>
      </c>
      <c r="C81" s="202" t="s">
        <v>95</v>
      </c>
      <c r="D81" s="203">
        <v>6410</v>
      </c>
      <c r="E81" s="203">
        <v>6390</v>
      </c>
      <c r="F81" s="203">
        <v>8560</v>
      </c>
      <c r="G81" s="203">
        <v>21360</v>
      </c>
      <c r="H81" s="203">
        <v>6565</v>
      </c>
      <c r="I81" s="204">
        <v>5550</v>
      </c>
      <c r="J81" s="205">
        <v>7086.58</v>
      </c>
      <c r="K81" s="202">
        <v>6643.82</v>
      </c>
    </row>
    <row r="82" spans="1:11" ht="15">
      <c r="A82" s="202">
        <v>75</v>
      </c>
      <c r="B82" s="202" t="s">
        <v>196</v>
      </c>
      <c r="C82" s="202" t="s">
        <v>96</v>
      </c>
      <c r="D82" s="203">
        <v>2760</v>
      </c>
      <c r="E82" s="203">
        <v>2810</v>
      </c>
      <c r="F82" s="203">
        <v>2730</v>
      </c>
      <c r="G82" s="203">
        <v>8300</v>
      </c>
      <c r="H82" s="203">
        <v>4620</v>
      </c>
      <c r="I82" s="204">
        <v>2700</v>
      </c>
      <c r="J82" s="205">
        <v>9000</v>
      </c>
      <c r="K82" s="202">
        <v>2674.25</v>
      </c>
    </row>
    <row r="83" spans="1:11" ht="15">
      <c r="A83" s="202">
        <v>76</v>
      </c>
      <c r="B83" s="202" t="s">
        <v>197</v>
      </c>
      <c r="C83" s="202" t="s">
        <v>97</v>
      </c>
      <c r="D83" s="203">
        <v>5860</v>
      </c>
      <c r="E83" s="203">
        <v>6630</v>
      </c>
      <c r="F83" s="203">
        <v>5780</v>
      </c>
      <c r="G83" s="203">
        <v>18270</v>
      </c>
      <c r="H83" s="203">
        <v>7560</v>
      </c>
      <c r="I83" s="204">
        <v>6840</v>
      </c>
      <c r="J83" s="205">
        <v>6028.38</v>
      </c>
      <c r="K83" s="202">
        <v>5651.74</v>
      </c>
    </row>
    <row r="84" spans="1:11" ht="15">
      <c r="A84" s="202">
        <v>77</v>
      </c>
      <c r="B84" s="202" t="s">
        <v>198</v>
      </c>
      <c r="C84" s="202" t="s">
        <v>98</v>
      </c>
      <c r="D84" s="203">
        <v>3000</v>
      </c>
      <c r="E84" s="203">
        <v>2940</v>
      </c>
      <c r="F84" s="203">
        <v>2980</v>
      </c>
      <c r="G84" s="203">
        <v>8920</v>
      </c>
      <c r="H84" s="203">
        <v>2940</v>
      </c>
      <c r="I84" s="204">
        <v>2940</v>
      </c>
      <c r="J84" s="205">
        <v>7200</v>
      </c>
      <c r="K84" s="202">
        <v>2916.34</v>
      </c>
    </row>
    <row r="85" spans="1:11" ht="15">
      <c r="A85" s="202">
        <v>78</v>
      </c>
      <c r="B85" s="202" t="s">
        <v>199</v>
      </c>
      <c r="C85" s="202" t="s">
        <v>99</v>
      </c>
      <c r="D85" s="203">
        <v>4900</v>
      </c>
      <c r="E85" s="203">
        <v>4880</v>
      </c>
      <c r="F85" s="203">
        <v>3260</v>
      </c>
      <c r="G85" s="203">
        <v>13040</v>
      </c>
      <c r="H85" s="203">
        <v>3300</v>
      </c>
      <c r="I85" s="204">
        <v>6070</v>
      </c>
      <c r="J85" s="205">
        <v>16158.542691173705</v>
      </c>
      <c r="K85" s="202">
        <v>5981.18</v>
      </c>
    </row>
    <row r="86" spans="1:11" ht="15">
      <c r="A86" s="202">
        <v>79</v>
      </c>
      <c r="B86" s="202" t="s">
        <v>200</v>
      </c>
      <c r="C86" s="202" t="s">
        <v>100</v>
      </c>
      <c r="D86" s="203">
        <v>660</v>
      </c>
      <c r="E86" s="203">
        <v>1320</v>
      </c>
      <c r="F86" s="203">
        <v>840</v>
      </c>
      <c r="G86" s="203">
        <v>2820</v>
      </c>
      <c r="H86" s="203">
        <v>1080</v>
      </c>
      <c r="I86" s="204">
        <v>1020</v>
      </c>
      <c r="J86" s="205">
        <v>5457.36</v>
      </c>
      <c r="K86" s="202">
        <v>5116.39</v>
      </c>
    </row>
    <row r="87" spans="1:11" ht="15">
      <c r="A87" s="202">
        <v>80</v>
      </c>
      <c r="B87" s="202" t="s">
        <v>201</v>
      </c>
      <c r="C87" s="202" t="s">
        <v>101</v>
      </c>
      <c r="D87" s="203">
        <v>5200</v>
      </c>
      <c r="E87" s="203">
        <v>5040</v>
      </c>
      <c r="F87" s="203">
        <v>5100</v>
      </c>
      <c r="G87" s="203">
        <v>15340</v>
      </c>
      <c r="H87" s="203">
        <v>5070</v>
      </c>
      <c r="I87" s="204">
        <v>5460</v>
      </c>
      <c r="J87" s="205">
        <v>5349.54</v>
      </c>
      <c r="K87" s="202">
        <v>5015.31</v>
      </c>
    </row>
    <row r="88" spans="1:11" ht="15">
      <c r="A88" s="202">
        <v>81</v>
      </c>
      <c r="B88" s="202" t="s">
        <v>202</v>
      </c>
      <c r="C88" s="202" t="s">
        <v>102</v>
      </c>
      <c r="D88" s="203">
        <v>1020</v>
      </c>
      <c r="E88" s="203">
        <v>780</v>
      </c>
      <c r="F88" s="203">
        <v>1260</v>
      </c>
      <c r="G88" s="203">
        <v>3060</v>
      </c>
      <c r="H88" s="203">
        <v>960</v>
      </c>
      <c r="I88" s="204">
        <v>480</v>
      </c>
      <c r="J88" s="205">
        <v>3699.02</v>
      </c>
      <c r="K88" s="202">
        <v>3467.91</v>
      </c>
    </row>
    <row r="89" spans="1:11" ht="15">
      <c r="A89" s="202">
        <v>82</v>
      </c>
      <c r="B89" s="202" t="s">
        <v>203</v>
      </c>
      <c r="C89" s="202" t="s">
        <v>103</v>
      </c>
      <c r="D89" s="203">
        <v>1455</v>
      </c>
      <c r="E89" s="203">
        <v>1650</v>
      </c>
      <c r="F89" s="203">
        <v>1760</v>
      </c>
      <c r="G89" s="203">
        <v>4865</v>
      </c>
      <c r="H89" s="203">
        <v>1155</v>
      </c>
      <c r="I89" s="204">
        <v>1650</v>
      </c>
      <c r="J89" s="205">
        <v>4164.9</v>
      </c>
      <c r="K89" s="202">
        <v>3904.68</v>
      </c>
    </row>
    <row r="90" spans="1:11" ht="15">
      <c r="A90" s="202">
        <v>83</v>
      </c>
      <c r="B90" s="202" t="s">
        <v>204</v>
      </c>
      <c r="C90" s="202" t="s">
        <v>104</v>
      </c>
      <c r="D90" s="203">
        <v>720</v>
      </c>
      <c r="E90" s="203">
        <v>760</v>
      </c>
      <c r="F90" s="203">
        <v>1140</v>
      </c>
      <c r="G90" s="203">
        <v>2620</v>
      </c>
      <c r="H90" s="203">
        <v>660</v>
      </c>
      <c r="I90" s="204">
        <v>720</v>
      </c>
      <c r="J90" s="205">
        <v>797.31</v>
      </c>
      <c r="K90" s="202">
        <v>747.49</v>
      </c>
    </row>
    <row r="91" spans="1:11" ht="15">
      <c r="A91" s="202">
        <v>84</v>
      </c>
      <c r="B91" s="202" t="s">
        <v>205</v>
      </c>
      <c r="C91" s="202" t="s">
        <v>105</v>
      </c>
      <c r="D91" s="203">
        <v>5040</v>
      </c>
      <c r="E91" s="203">
        <v>4760</v>
      </c>
      <c r="F91" s="203">
        <v>5140</v>
      </c>
      <c r="G91" s="203">
        <v>14940</v>
      </c>
      <c r="H91" s="203">
        <v>5040</v>
      </c>
      <c r="I91" s="204">
        <v>4520</v>
      </c>
      <c r="J91" s="205">
        <v>5448.04</v>
      </c>
      <c r="K91" s="202">
        <v>5107.65</v>
      </c>
    </row>
    <row r="92" spans="1:11" ht="15">
      <c r="A92" s="202">
        <v>85</v>
      </c>
      <c r="B92" s="202" t="s">
        <v>206</v>
      </c>
      <c r="C92" s="202" t="s">
        <v>106</v>
      </c>
      <c r="D92" s="203">
        <v>3855</v>
      </c>
      <c r="E92" s="203">
        <v>3635</v>
      </c>
      <c r="F92" s="203">
        <v>3800</v>
      </c>
      <c r="G92" s="203">
        <v>11290</v>
      </c>
      <c r="H92" s="203">
        <v>3760</v>
      </c>
      <c r="I92" s="204">
        <v>3770</v>
      </c>
      <c r="J92" s="205">
        <v>7200</v>
      </c>
      <c r="K92" s="202">
        <v>3717.49</v>
      </c>
    </row>
    <row r="93" spans="1:11" ht="15">
      <c r="A93" s="202">
        <v>86</v>
      </c>
      <c r="B93" s="202" t="s">
        <v>207</v>
      </c>
      <c r="C93" s="202" t="s">
        <v>107</v>
      </c>
      <c r="D93" s="203">
        <v>1440</v>
      </c>
      <c r="E93" s="203">
        <v>3480</v>
      </c>
      <c r="F93" s="203">
        <v>3420</v>
      </c>
      <c r="G93" s="203">
        <v>8340</v>
      </c>
      <c r="H93" s="203">
        <v>1260</v>
      </c>
      <c r="I93" s="204">
        <v>3600</v>
      </c>
      <c r="J93" s="205">
        <v>4268.72</v>
      </c>
      <c r="K93" s="202">
        <v>4002.01</v>
      </c>
    </row>
    <row r="94" spans="1:11" ht="15">
      <c r="A94" s="202" t="s">
        <v>293</v>
      </c>
      <c r="B94" s="202"/>
      <c r="C94" s="202"/>
      <c r="D94" s="203">
        <v>451375</v>
      </c>
      <c r="E94" s="203">
        <v>522670</v>
      </c>
      <c r="F94" s="203">
        <v>553940</v>
      </c>
      <c r="G94" s="203">
        <v>1527985</v>
      </c>
      <c r="H94" s="203">
        <v>545265</v>
      </c>
      <c r="I94" s="206">
        <v>505290</v>
      </c>
      <c r="J94" s="206">
        <v>861804.504477888</v>
      </c>
      <c r="K94" s="206">
        <v>626368.0400000002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98"/>
  <sheetViews>
    <sheetView zoomScalePageLayoutView="0" workbookViewId="0" topLeftCell="A40">
      <selection activeCell="M55" sqref="M55"/>
    </sheetView>
  </sheetViews>
  <sheetFormatPr defaultColWidth="9.140625" defaultRowHeight="15"/>
  <cols>
    <col min="4" max="4" width="17.28125" style="0" customWidth="1"/>
    <col min="5" max="5" width="12.140625" style="0" customWidth="1"/>
    <col min="6" max="6" width="11.7109375" style="0" customWidth="1"/>
    <col min="7" max="9" width="12.00390625" style="0" customWidth="1"/>
    <col min="10" max="10" width="13.140625" style="0" customWidth="1"/>
  </cols>
  <sheetData>
    <row r="3" spans="2:4" ht="15.75">
      <c r="B3" s="49"/>
      <c r="C3" s="50"/>
      <c r="D3" s="51" t="s">
        <v>16</v>
      </c>
    </row>
    <row r="4" spans="2:4" ht="15">
      <c r="B4" s="52"/>
      <c r="C4" s="50"/>
      <c r="D4" s="53" t="s">
        <v>17</v>
      </c>
    </row>
    <row r="5" spans="2:4" ht="15">
      <c r="B5" s="54"/>
      <c r="C5" s="55"/>
      <c r="D5" s="56"/>
    </row>
    <row r="6" spans="2:4" ht="15">
      <c r="B6" s="54"/>
      <c r="C6" s="57"/>
      <c r="D6" s="58"/>
    </row>
    <row r="7" spans="2:10" ht="102" customHeight="1">
      <c r="B7" s="59" t="s">
        <v>18</v>
      </c>
      <c r="C7" s="59" t="s">
        <v>19</v>
      </c>
      <c r="D7" s="59" t="s">
        <v>20</v>
      </c>
      <c r="E7" s="60" t="s">
        <v>21</v>
      </c>
      <c r="F7" s="60" t="s">
        <v>111</v>
      </c>
      <c r="G7" s="60" t="s">
        <v>112</v>
      </c>
      <c r="H7" s="60" t="s">
        <v>114</v>
      </c>
      <c r="I7" s="60" t="s">
        <v>115</v>
      </c>
      <c r="J7" s="60" t="s">
        <v>113</v>
      </c>
    </row>
    <row r="8" spans="2:10" ht="39">
      <c r="B8" s="61">
        <v>1</v>
      </c>
      <c r="C8" s="62">
        <v>31</v>
      </c>
      <c r="D8" s="63" t="s">
        <v>22</v>
      </c>
      <c r="E8" s="64">
        <v>23.29</v>
      </c>
      <c r="F8" s="65"/>
      <c r="G8" s="65"/>
      <c r="H8" s="65"/>
      <c r="I8" s="65"/>
      <c r="J8" s="66">
        <f>E8+F8+G8+H8+I8</f>
        <v>23.29</v>
      </c>
    </row>
    <row r="9" spans="2:10" ht="26.25">
      <c r="B9" s="61">
        <v>2</v>
      </c>
      <c r="C9" s="62">
        <v>70</v>
      </c>
      <c r="D9" s="67" t="s">
        <v>23</v>
      </c>
      <c r="E9" s="64">
        <v>57.36</v>
      </c>
      <c r="F9" s="65"/>
      <c r="G9" s="65"/>
      <c r="H9" s="65"/>
      <c r="I9" s="65"/>
      <c r="J9" s="66">
        <f aca="true" t="shared" si="0" ref="J9:J72">E9+F9+G9+H9+I9</f>
        <v>57.36</v>
      </c>
    </row>
    <row r="10" spans="2:10" ht="39">
      <c r="B10" s="61">
        <v>3</v>
      </c>
      <c r="C10" s="62">
        <v>116</v>
      </c>
      <c r="D10" s="63" t="s">
        <v>24</v>
      </c>
      <c r="E10" s="64">
        <v>39.73</v>
      </c>
      <c r="F10" s="65"/>
      <c r="G10" s="65"/>
      <c r="H10" s="65"/>
      <c r="I10" s="65"/>
      <c r="J10" s="66">
        <f t="shared" si="0"/>
        <v>39.73</v>
      </c>
    </row>
    <row r="11" spans="2:10" ht="39">
      <c r="B11" s="61">
        <v>4</v>
      </c>
      <c r="C11" s="68">
        <v>117</v>
      </c>
      <c r="D11" s="67" t="s">
        <v>25</v>
      </c>
      <c r="E11" s="64">
        <v>110.62</v>
      </c>
      <c r="F11" s="65">
        <v>-5.58</v>
      </c>
      <c r="G11" s="65"/>
      <c r="H11" s="65"/>
      <c r="I11" s="65">
        <v>2.14</v>
      </c>
      <c r="J11" s="66">
        <f t="shared" si="0"/>
        <v>107.18</v>
      </c>
    </row>
    <row r="12" spans="2:10" ht="39">
      <c r="B12" s="61">
        <v>5</v>
      </c>
      <c r="C12" s="62">
        <v>135</v>
      </c>
      <c r="D12" s="63" t="s">
        <v>26</v>
      </c>
      <c r="E12" s="64">
        <v>31.79</v>
      </c>
      <c r="F12" s="69"/>
      <c r="G12" s="69"/>
      <c r="H12" s="69"/>
      <c r="I12" s="69"/>
      <c r="J12" s="66">
        <f t="shared" si="0"/>
        <v>31.79</v>
      </c>
    </row>
    <row r="13" spans="2:10" ht="26.25">
      <c r="B13" s="61">
        <v>6</v>
      </c>
      <c r="C13" s="62">
        <v>141</v>
      </c>
      <c r="D13" s="63" t="s">
        <v>27</v>
      </c>
      <c r="E13" s="64">
        <v>32.79</v>
      </c>
      <c r="F13" s="65"/>
      <c r="G13" s="65"/>
      <c r="H13" s="65"/>
      <c r="I13" s="65"/>
      <c r="J13" s="66">
        <f t="shared" si="0"/>
        <v>32.79</v>
      </c>
    </row>
    <row r="14" spans="2:10" ht="15">
      <c r="B14" s="61">
        <v>7</v>
      </c>
      <c r="C14" s="62">
        <v>182</v>
      </c>
      <c r="D14" s="63" t="s">
        <v>28</v>
      </c>
      <c r="E14" s="64">
        <v>32.79</v>
      </c>
      <c r="F14" s="65"/>
      <c r="G14" s="65"/>
      <c r="H14" s="65"/>
      <c r="I14" s="65"/>
      <c r="J14" s="66">
        <f t="shared" si="0"/>
        <v>32.79</v>
      </c>
    </row>
    <row r="15" spans="2:10" ht="15">
      <c r="B15" s="61">
        <v>8</v>
      </c>
      <c r="C15" s="62">
        <v>184</v>
      </c>
      <c r="D15" s="63" t="s">
        <v>29</v>
      </c>
      <c r="E15" s="64">
        <v>65.6</v>
      </c>
      <c r="F15" s="65"/>
      <c r="G15" s="65"/>
      <c r="H15" s="65"/>
      <c r="I15" s="65"/>
      <c r="J15" s="66">
        <f t="shared" si="0"/>
        <v>65.6</v>
      </c>
    </row>
    <row r="16" spans="2:10" ht="26.25">
      <c r="B16" s="61">
        <v>9</v>
      </c>
      <c r="C16" s="62">
        <v>186</v>
      </c>
      <c r="D16" s="63" t="s">
        <v>30</v>
      </c>
      <c r="E16" s="64">
        <v>83.43</v>
      </c>
      <c r="F16" s="65"/>
      <c r="G16" s="65"/>
      <c r="H16" s="65"/>
      <c r="I16" s="65"/>
      <c r="J16" s="66">
        <f t="shared" si="0"/>
        <v>83.43</v>
      </c>
    </row>
    <row r="17" spans="2:10" ht="15">
      <c r="B17" s="61">
        <v>10</v>
      </c>
      <c r="C17" s="70">
        <v>188</v>
      </c>
      <c r="D17" s="71" t="s">
        <v>31</v>
      </c>
      <c r="E17" s="64">
        <v>17.86</v>
      </c>
      <c r="F17" s="65"/>
      <c r="G17" s="65"/>
      <c r="H17" s="65"/>
      <c r="I17" s="65"/>
      <c r="J17" s="66">
        <f t="shared" si="0"/>
        <v>17.86</v>
      </c>
    </row>
    <row r="18" spans="2:10" ht="39">
      <c r="B18" s="61">
        <v>11</v>
      </c>
      <c r="C18" s="62">
        <v>190</v>
      </c>
      <c r="D18" s="63" t="s">
        <v>32</v>
      </c>
      <c r="E18" s="64">
        <v>30.79</v>
      </c>
      <c r="F18" s="65"/>
      <c r="G18" s="65"/>
      <c r="H18" s="65"/>
      <c r="I18" s="65"/>
      <c r="J18" s="66">
        <f t="shared" si="0"/>
        <v>30.79</v>
      </c>
    </row>
    <row r="19" spans="2:10" ht="51.75">
      <c r="B19" s="61">
        <v>12</v>
      </c>
      <c r="C19" s="62">
        <v>199</v>
      </c>
      <c r="D19" s="63" t="s">
        <v>33</v>
      </c>
      <c r="E19" s="64">
        <v>29.64</v>
      </c>
      <c r="F19" s="65"/>
      <c r="G19" s="65"/>
      <c r="H19" s="65"/>
      <c r="I19" s="65"/>
      <c r="J19" s="66">
        <f t="shared" si="0"/>
        <v>29.64</v>
      </c>
    </row>
    <row r="20" spans="2:10" ht="26.25">
      <c r="B20" s="61">
        <v>13</v>
      </c>
      <c r="C20" s="62">
        <v>232</v>
      </c>
      <c r="D20" s="63" t="s">
        <v>34</v>
      </c>
      <c r="E20" s="64">
        <v>108.0842857142857</v>
      </c>
      <c r="F20" s="69"/>
      <c r="G20" s="69"/>
      <c r="H20" s="69"/>
      <c r="I20" s="69"/>
      <c r="J20" s="66">
        <f t="shared" si="0"/>
        <v>108.0842857142857</v>
      </c>
    </row>
    <row r="21" spans="2:10" ht="26.25">
      <c r="B21" s="61">
        <v>14</v>
      </c>
      <c r="C21" s="62">
        <v>237</v>
      </c>
      <c r="D21" s="63" t="s">
        <v>35</v>
      </c>
      <c r="E21" s="64">
        <v>163.57999999999998</v>
      </c>
      <c r="F21" s="65"/>
      <c r="G21" s="65"/>
      <c r="H21" s="65"/>
      <c r="I21" s="65"/>
      <c r="J21" s="66">
        <f t="shared" si="0"/>
        <v>163.57999999999998</v>
      </c>
    </row>
    <row r="22" spans="2:10" ht="26.25">
      <c r="B22" s="61">
        <v>15</v>
      </c>
      <c r="C22" s="72">
        <v>309</v>
      </c>
      <c r="D22" s="67" t="s">
        <v>36</v>
      </c>
      <c r="E22" s="64">
        <v>23.29</v>
      </c>
      <c r="F22" s="65"/>
      <c r="G22" s="65"/>
      <c r="H22" s="65"/>
      <c r="I22" s="65"/>
      <c r="J22" s="66">
        <f t="shared" si="0"/>
        <v>23.29</v>
      </c>
    </row>
    <row r="23" spans="2:10" ht="26.25">
      <c r="B23" s="61">
        <v>16</v>
      </c>
      <c r="C23" s="62">
        <v>335</v>
      </c>
      <c r="D23" s="63" t="s">
        <v>37</v>
      </c>
      <c r="E23" s="64">
        <v>29.14</v>
      </c>
      <c r="F23" s="65"/>
      <c r="G23" s="65"/>
      <c r="H23" s="65"/>
      <c r="I23" s="65"/>
      <c r="J23" s="66">
        <f t="shared" si="0"/>
        <v>29.14</v>
      </c>
    </row>
    <row r="24" spans="2:10" ht="26.25">
      <c r="B24" s="61">
        <v>17</v>
      </c>
      <c r="C24" s="62">
        <v>346</v>
      </c>
      <c r="D24" s="63" t="s">
        <v>38</v>
      </c>
      <c r="E24" s="64">
        <v>126.33999999999997</v>
      </c>
      <c r="F24" s="73"/>
      <c r="G24" s="73"/>
      <c r="H24" s="73"/>
      <c r="I24" s="73"/>
      <c r="J24" s="66">
        <f t="shared" si="0"/>
        <v>126.33999999999997</v>
      </c>
    </row>
    <row r="25" spans="2:10" ht="15">
      <c r="B25" s="61">
        <v>18</v>
      </c>
      <c r="C25" s="62">
        <v>360</v>
      </c>
      <c r="D25" s="63" t="s">
        <v>39</v>
      </c>
      <c r="E25" s="64">
        <v>68.93</v>
      </c>
      <c r="F25" s="65"/>
      <c r="G25" s="65"/>
      <c r="H25" s="65"/>
      <c r="I25" s="65"/>
      <c r="J25" s="66">
        <f t="shared" si="0"/>
        <v>68.93</v>
      </c>
    </row>
    <row r="26" spans="2:10" ht="39">
      <c r="B26" s="61">
        <v>19</v>
      </c>
      <c r="C26" s="62">
        <v>400</v>
      </c>
      <c r="D26" s="63" t="s">
        <v>40</v>
      </c>
      <c r="E26" s="64">
        <v>37.69</v>
      </c>
      <c r="F26" s="65"/>
      <c r="G26" s="65"/>
      <c r="H26" s="65"/>
      <c r="I26" s="65"/>
      <c r="J26" s="66">
        <f t="shared" si="0"/>
        <v>37.69</v>
      </c>
    </row>
    <row r="27" spans="2:10" ht="39">
      <c r="B27" s="61">
        <v>20</v>
      </c>
      <c r="C27" s="62">
        <v>401</v>
      </c>
      <c r="D27" s="63" t="s">
        <v>41</v>
      </c>
      <c r="E27" s="64">
        <v>43.29</v>
      </c>
      <c r="F27" s="65"/>
      <c r="G27" s="65"/>
      <c r="H27" s="65"/>
      <c r="I27" s="65"/>
      <c r="J27" s="66">
        <f t="shared" si="0"/>
        <v>43.29</v>
      </c>
    </row>
    <row r="28" spans="2:10" ht="26.25">
      <c r="B28" s="61">
        <v>21</v>
      </c>
      <c r="C28" s="62">
        <v>404</v>
      </c>
      <c r="D28" s="63" t="s">
        <v>42</v>
      </c>
      <c r="E28" s="64">
        <v>31.86</v>
      </c>
      <c r="F28" s="65"/>
      <c r="G28" s="65"/>
      <c r="H28" s="65"/>
      <c r="I28" s="65"/>
      <c r="J28" s="66">
        <f t="shared" si="0"/>
        <v>31.86</v>
      </c>
    </row>
    <row r="29" spans="2:10" ht="39">
      <c r="B29" s="61">
        <v>22</v>
      </c>
      <c r="C29" s="62">
        <v>425</v>
      </c>
      <c r="D29" s="63" t="s">
        <v>43</v>
      </c>
      <c r="E29" s="64">
        <v>99.78999999999999</v>
      </c>
      <c r="F29" s="65"/>
      <c r="G29" s="65"/>
      <c r="H29" s="65"/>
      <c r="I29" s="65"/>
      <c r="J29" s="66">
        <f t="shared" si="0"/>
        <v>99.78999999999999</v>
      </c>
    </row>
    <row r="30" spans="2:10" ht="26.25">
      <c r="B30" s="61">
        <v>23</v>
      </c>
      <c r="C30" s="62">
        <v>431</v>
      </c>
      <c r="D30" s="63" t="s">
        <v>44</v>
      </c>
      <c r="E30" s="64">
        <v>43.86</v>
      </c>
      <c r="F30" s="65"/>
      <c r="G30" s="65"/>
      <c r="H30" s="65"/>
      <c r="I30" s="65"/>
      <c r="J30" s="66">
        <f t="shared" si="0"/>
        <v>43.86</v>
      </c>
    </row>
    <row r="31" spans="2:10" ht="26.25">
      <c r="B31" s="61">
        <v>24</v>
      </c>
      <c r="C31" s="62">
        <v>436</v>
      </c>
      <c r="D31" s="63" t="s">
        <v>45</v>
      </c>
      <c r="E31" s="64">
        <v>34.43</v>
      </c>
      <c r="F31" s="65"/>
      <c r="G31" s="65"/>
      <c r="H31" s="65"/>
      <c r="I31" s="65"/>
      <c r="J31" s="66">
        <f t="shared" si="0"/>
        <v>34.43</v>
      </c>
    </row>
    <row r="32" spans="2:10" ht="26.25">
      <c r="B32" s="61">
        <v>25</v>
      </c>
      <c r="C32" s="74">
        <v>459</v>
      </c>
      <c r="D32" s="75" t="s">
        <v>46</v>
      </c>
      <c r="E32" s="64">
        <v>149.28</v>
      </c>
      <c r="F32" s="65"/>
      <c r="G32" s="65"/>
      <c r="H32" s="65"/>
      <c r="I32" s="65"/>
      <c r="J32" s="66">
        <f t="shared" si="0"/>
        <v>149.28</v>
      </c>
    </row>
    <row r="33" spans="2:10" ht="26.25">
      <c r="B33" s="61">
        <v>26</v>
      </c>
      <c r="C33" s="76">
        <v>463</v>
      </c>
      <c r="D33" s="75" t="s">
        <v>47</v>
      </c>
      <c r="E33" s="64">
        <v>104.78999999999999</v>
      </c>
      <c r="F33" s="69"/>
      <c r="G33" s="69"/>
      <c r="H33" s="69"/>
      <c r="I33" s="69"/>
      <c r="J33" s="66">
        <f t="shared" si="0"/>
        <v>104.78999999999999</v>
      </c>
    </row>
    <row r="34" spans="2:10" ht="15">
      <c r="B34" s="61">
        <v>27</v>
      </c>
      <c r="C34" s="62">
        <v>500</v>
      </c>
      <c r="D34" s="63" t="s">
        <v>48</v>
      </c>
      <c r="E34" s="64">
        <v>31.33</v>
      </c>
      <c r="F34" s="65"/>
      <c r="G34" s="65"/>
      <c r="H34" s="65"/>
      <c r="I34" s="65"/>
      <c r="J34" s="66">
        <f t="shared" si="0"/>
        <v>31.33</v>
      </c>
    </row>
    <row r="35" spans="2:10" ht="15">
      <c r="B35" s="61">
        <v>28</v>
      </c>
      <c r="C35" s="77">
        <v>503</v>
      </c>
      <c r="D35" s="78" t="s">
        <v>49</v>
      </c>
      <c r="E35" s="64">
        <v>30.93</v>
      </c>
      <c r="F35" s="65"/>
      <c r="G35" s="65"/>
      <c r="H35" s="65"/>
      <c r="I35" s="65"/>
      <c r="J35" s="66">
        <f t="shared" si="0"/>
        <v>30.93</v>
      </c>
    </row>
    <row r="36" spans="2:10" ht="26.25">
      <c r="B36" s="61">
        <v>29</v>
      </c>
      <c r="C36" s="62">
        <v>506</v>
      </c>
      <c r="D36" s="63" t="s">
        <v>50</v>
      </c>
      <c r="E36" s="64">
        <v>85.59</v>
      </c>
      <c r="F36" s="69"/>
      <c r="G36" s="69"/>
      <c r="H36" s="69"/>
      <c r="I36" s="69"/>
      <c r="J36" s="66">
        <f t="shared" si="0"/>
        <v>85.59</v>
      </c>
    </row>
    <row r="37" spans="2:10" ht="26.25">
      <c r="B37" s="61">
        <v>30</v>
      </c>
      <c r="C37" s="62">
        <v>515</v>
      </c>
      <c r="D37" s="63" t="s">
        <v>51</v>
      </c>
      <c r="E37" s="64">
        <v>44</v>
      </c>
      <c r="F37" s="65"/>
      <c r="G37" s="65"/>
      <c r="H37" s="65"/>
      <c r="I37" s="65"/>
      <c r="J37" s="66">
        <f t="shared" si="0"/>
        <v>44</v>
      </c>
    </row>
    <row r="38" spans="2:10" ht="26.25">
      <c r="B38" s="61">
        <v>31</v>
      </c>
      <c r="C38" s="74">
        <v>541</v>
      </c>
      <c r="D38" s="63" t="s">
        <v>52</v>
      </c>
      <c r="E38" s="64">
        <v>31</v>
      </c>
      <c r="F38" s="65"/>
      <c r="G38" s="65"/>
      <c r="H38" s="65"/>
      <c r="I38" s="65"/>
      <c r="J38" s="66">
        <f t="shared" si="0"/>
        <v>31</v>
      </c>
    </row>
    <row r="39" spans="2:10" ht="26.25">
      <c r="B39" s="61">
        <v>32</v>
      </c>
      <c r="C39" s="62">
        <v>553</v>
      </c>
      <c r="D39" s="63" t="s">
        <v>53</v>
      </c>
      <c r="E39" s="64">
        <v>42.93</v>
      </c>
      <c r="F39" s="65"/>
      <c r="G39" s="65"/>
      <c r="H39" s="65"/>
      <c r="I39" s="65"/>
      <c r="J39" s="66">
        <f t="shared" si="0"/>
        <v>42.93</v>
      </c>
    </row>
    <row r="40" spans="2:10" ht="15">
      <c r="B40" s="61">
        <v>33</v>
      </c>
      <c r="C40" s="62">
        <v>576</v>
      </c>
      <c r="D40" s="63" t="s">
        <v>54</v>
      </c>
      <c r="E40" s="64">
        <v>39.71</v>
      </c>
      <c r="F40" s="65"/>
      <c r="G40" s="65"/>
      <c r="H40" s="65"/>
      <c r="I40" s="65"/>
      <c r="J40" s="66">
        <f t="shared" si="0"/>
        <v>39.71</v>
      </c>
    </row>
    <row r="41" spans="2:10" ht="51.75">
      <c r="B41" s="61">
        <v>34</v>
      </c>
      <c r="C41" s="62">
        <v>588</v>
      </c>
      <c r="D41" s="63" t="s">
        <v>55</v>
      </c>
      <c r="E41" s="64">
        <v>74.82</v>
      </c>
      <c r="F41" s="65"/>
      <c r="G41" s="65"/>
      <c r="H41" s="65"/>
      <c r="I41" s="65"/>
      <c r="J41" s="66">
        <f t="shared" si="0"/>
        <v>74.82</v>
      </c>
    </row>
    <row r="42" spans="2:10" ht="39">
      <c r="B42" s="61">
        <v>35</v>
      </c>
      <c r="C42" s="62">
        <v>635</v>
      </c>
      <c r="D42" s="63" t="s">
        <v>56</v>
      </c>
      <c r="E42" s="64">
        <v>81.88</v>
      </c>
      <c r="F42" s="69"/>
      <c r="G42" s="69"/>
      <c r="H42" s="69"/>
      <c r="I42" s="69"/>
      <c r="J42" s="66">
        <f t="shared" si="0"/>
        <v>81.88</v>
      </c>
    </row>
    <row r="43" spans="2:10" ht="26.25">
      <c r="B43" s="61">
        <v>36</v>
      </c>
      <c r="C43" s="62">
        <v>673</v>
      </c>
      <c r="D43" s="63" t="s">
        <v>57</v>
      </c>
      <c r="E43" s="64">
        <v>88.95</v>
      </c>
      <c r="F43" s="65"/>
      <c r="G43" s="65"/>
      <c r="H43" s="65"/>
      <c r="I43" s="65"/>
      <c r="J43" s="66">
        <f t="shared" si="0"/>
        <v>88.95</v>
      </c>
    </row>
    <row r="44" spans="2:10" ht="39">
      <c r="B44" s="61">
        <v>37</v>
      </c>
      <c r="C44" s="62">
        <v>675</v>
      </c>
      <c r="D44" s="63" t="s">
        <v>58</v>
      </c>
      <c r="E44" s="64">
        <v>32.32</v>
      </c>
      <c r="F44" s="65"/>
      <c r="G44" s="65"/>
      <c r="H44" s="65"/>
      <c r="I44" s="65"/>
      <c r="J44" s="66">
        <f t="shared" si="0"/>
        <v>32.32</v>
      </c>
    </row>
    <row r="45" spans="2:10" ht="15">
      <c r="B45" s="61">
        <v>38</v>
      </c>
      <c r="C45" s="76">
        <v>704</v>
      </c>
      <c r="D45" s="79" t="s">
        <v>59</v>
      </c>
      <c r="E45" s="64">
        <v>45.769999999999996</v>
      </c>
      <c r="F45" s="65"/>
      <c r="G45" s="65"/>
      <c r="H45" s="65"/>
      <c r="I45" s="65"/>
      <c r="J45" s="66">
        <f t="shared" si="0"/>
        <v>45.769999999999996</v>
      </c>
    </row>
    <row r="46" spans="2:10" ht="15">
      <c r="B46" s="61">
        <v>39</v>
      </c>
      <c r="C46" s="70">
        <v>705</v>
      </c>
      <c r="D46" s="71" t="s">
        <v>60</v>
      </c>
      <c r="E46" s="64">
        <v>37.43</v>
      </c>
      <c r="F46" s="65"/>
      <c r="G46" s="65"/>
      <c r="H46" s="65"/>
      <c r="I46" s="65"/>
      <c r="J46" s="66">
        <f t="shared" si="0"/>
        <v>37.43</v>
      </c>
    </row>
    <row r="47" spans="2:10" ht="26.25">
      <c r="B47" s="61">
        <v>40</v>
      </c>
      <c r="C47" s="62">
        <v>709</v>
      </c>
      <c r="D47" s="63" t="s">
        <v>61</v>
      </c>
      <c r="E47" s="64">
        <v>145.15000000000003</v>
      </c>
      <c r="F47" s="69"/>
      <c r="G47" s="69"/>
      <c r="H47" s="69">
        <v>-1.43</v>
      </c>
      <c r="I47" s="69"/>
      <c r="J47" s="66">
        <f t="shared" si="0"/>
        <v>143.72000000000003</v>
      </c>
    </row>
    <row r="48" spans="2:10" ht="15">
      <c r="B48" s="61">
        <v>41</v>
      </c>
      <c r="C48" s="62">
        <v>742</v>
      </c>
      <c r="D48" s="63" t="s">
        <v>62</v>
      </c>
      <c r="E48" s="64">
        <v>201.10999999999999</v>
      </c>
      <c r="F48" s="65"/>
      <c r="G48" s="65"/>
      <c r="H48" s="65">
        <v>-8.29</v>
      </c>
      <c r="I48" s="65"/>
      <c r="J48" s="66">
        <f t="shared" si="0"/>
        <v>192.82</v>
      </c>
    </row>
    <row r="49" spans="2:10" ht="26.25">
      <c r="B49" s="61">
        <v>42</v>
      </c>
      <c r="C49" s="72">
        <v>751</v>
      </c>
      <c r="D49" s="67" t="s">
        <v>63</v>
      </c>
      <c r="E49" s="64">
        <v>41.41</v>
      </c>
      <c r="F49" s="65"/>
      <c r="G49" s="65"/>
      <c r="H49" s="65"/>
      <c r="I49" s="65"/>
      <c r="J49" s="66">
        <f t="shared" si="0"/>
        <v>41.41</v>
      </c>
    </row>
    <row r="50" spans="2:10" ht="39">
      <c r="B50" s="61">
        <v>43</v>
      </c>
      <c r="C50" s="62">
        <v>761</v>
      </c>
      <c r="D50" s="63" t="s">
        <v>64</v>
      </c>
      <c r="E50" s="64">
        <v>193.70999999999998</v>
      </c>
      <c r="F50" s="65"/>
      <c r="G50" s="65">
        <f>4.29+0.42</f>
        <v>4.71</v>
      </c>
      <c r="H50" s="65">
        <v>-5</v>
      </c>
      <c r="I50" s="65">
        <v>1.71</v>
      </c>
      <c r="J50" s="66">
        <f t="shared" si="0"/>
        <v>195.13</v>
      </c>
    </row>
    <row r="51" spans="2:10" ht="26.25">
      <c r="B51" s="61">
        <v>44</v>
      </c>
      <c r="C51" s="62">
        <v>774</v>
      </c>
      <c r="D51" s="63" t="s">
        <v>65</v>
      </c>
      <c r="E51" s="64">
        <v>29.79</v>
      </c>
      <c r="F51" s="65"/>
      <c r="G51" s="65"/>
      <c r="H51" s="65"/>
      <c r="I51" s="65"/>
      <c r="J51" s="66">
        <f t="shared" si="0"/>
        <v>29.79</v>
      </c>
    </row>
    <row r="52" spans="2:10" ht="26.25">
      <c r="B52" s="61">
        <v>45</v>
      </c>
      <c r="C52" s="74">
        <v>784</v>
      </c>
      <c r="D52" s="63" t="s">
        <v>66</v>
      </c>
      <c r="E52" s="64">
        <v>52.620000000000005</v>
      </c>
      <c r="F52" s="65"/>
      <c r="G52" s="65"/>
      <c r="H52" s="65"/>
      <c r="I52" s="65"/>
      <c r="J52" s="66">
        <f t="shared" si="0"/>
        <v>52.620000000000005</v>
      </c>
    </row>
    <row r="53" spans="2:10" ht="26.25">
      <c r="B53" s="61">
        <v>46</v>
      </c>
      <c r="C53" s="62">
        <v>794</v>
      </c>
      <c r="D53" s="63" t="s">
        <v>67</v>
      </c>
      <c r="E53" s="64">
        <v>51.57</v>
      </c>
      <c r="F53" s="65"/>
      <c r="G53" s="65"/>
      <c r="H53" s="65"/>
      <c r="I53" s="65"/>
      <c r="J53" s="66">
        <f t="shared" si="0"/>
        <v>51.57</v>
      </c>
    </row>
    <row r="54" spans="2:10" ht="39">
      <c r="B54" s="61">
        <v>47</v>
      </c>
      <c r="C54" s="74">
        <v>825</v>
      </c>
      <c r="D54" s="63" t="s">
        <v>68</v>
      </c>
      <c r="E54" s="64">
        <v>153.99</v>
      </c>
      <c r="F54" s="69">
        <v>-1.97</v>
      </c>
      <c r="G54" s="69"/>
      <c r="H54" s="69">
        <v>-1.43</v>
      </c>
      <c r="I54" s="69"/>
      <c r="J54" s="66">
        <f t="shared" si="0"/>
        <v>150.59</v>
      </c>
    </row>
    <row r="55" spans="2:10" ht="26.25">
      <c r="B55" s="61">
        <v>48</v>
      </c>
      <c r="C55" s="76">
        <v>832</v>
      </c>
      <c r="D55" s="75" t="s">
        <v>69</v>
      </c>
      <c r="E55" s="64">
        <v>23.839999999999993</v>
      </c>
      <c r="F55" s="69">
        <v>-3.44</v>
      </c>
      <c r="G55" s="69">
        <v>1.26</v>
      </c>
      <c r="H55" s="69"/>
      <c r="I55" s="69"/>
      <c r="J55" s="66">
        <f t="shared" si="0"/>
        <v>21.659999999999993</v>
      </c>
    </row>
    <row r="56" spans="2:10" ht="26.25">
      <c r="B56" s="61">
        <v>49</v>
      </c>
      <c r="C56" s="74">
        <v>837</v>
      </c>
      <c r="D56" s="63" t="s">
        <v>70</v>
      </c>
      <c r="E56" s="64">
        <v>31.43</v>
      </c>
      <c r="F56" s="65"/>
      <c r="G56" s="65"/>
      <c r="H56" s="65"/>
      <c r="I56" s="65"/>
      <c r="J56" s="66">
        <f t="shared" si="0"/>
        <v>31.43</v>
      </c>
    </row>
    <row r="57" spans="2:10" ht="26.25">
      <c r="B57" s="61">
        <v>50</v>
      </c>
      <c r="C57" s="74">
        <v>858</v>
      </c>
      <c r="D57" s="63" t="s">
        <v>71</v>
      </c>
      <c r="E57" s="64">
        <v>27.72</v>
      </c>
      <c r="F57" s="65"/>
      <c r="G57" s="65"/>
      <c r="H57" s="65"/>
      <c r="I57" s="65"/>
      <c r="J57" s="66">
        <f t="shared" si="0"/>
        <v>27.72</v>
      </c>
    </row>
    <row r="58" spans="2:10" ht="26.25">
      <c r="B58" s="61">
        <v>51</v>
      </c>
      <c r="C58" s="74">
        <v>866</v>
      </c>
      <c r="D58" s="63" t="s">
        <v>72</v>
      </c>
      <c r="E58" s="64">
        <v>35.08</v>
      </c>
      <c r="F58" s="65"/>
      <c r="G58" s="65"/>
      <c r="H58" s="65"/>
      <c r="I58" s="65"/>
      <c r="J58" s="66">
        <f t="shared" si="0"/>
        <v>35.08</v>
      </c>
    </row>
    <row r="59" spans="2:10" ht="26.25">
      <c r="B59" s="61">
        <v>52</v>
      </c>
      <c r="C59" s="74">
        <v>867</v>
      </c>
      <c r="D59" s="63" t="s">
        <v>73</v>
      </c>
      <c r="E59" s="64">
        <v>43.56142857142857</v>
      </c>
      <c r="F59" s="65"/>
      <c r="G59" s="65"/>
      <c r="H59" s="65"/>
      <c r="I59" s="65"/>
      <c r="J59" s="66">
        <f t="shared" si="0"/>
        <v>43.56142857142857</v>
      </c>
    </row>
    <row r="60" spans="2:10" ht="26.25">
      <c r="B60" s="61">
        <v>53</v>
      </c>
      <c r="C60" s="74">
        <v>882</v>
      </c>
      <c r="D60" s="63" t="s">
        <v>74</v>
      </c>
      <c r="E60" s="64">
        <v>19.84</v>
      </c>
      <c r="F60" s="65"/>
      <c r="G60" s="65"/>
      <c r="H60" s="65"/>
      <c r="I60" s="65">
        <v>2.14</v>
      </c>
      <c r="J60" s="66">
        <f t="shared" si="0"/>
        <v>21.98</v>
      </c>
    </row>
    <row r="61" spans="2:10" ht="39">
      <c r="B61" s="61">
        <v>54</v>
      </c>
      <c r="C61" s="74">
        <v>884</v>
      </c>
      <c r="D61" s="63" t="s">
        <v>75</v>
      </c>
      <c r="E61" s="64">
        <v>46.65</v>
      </c>
      <c r="F61" s="65"/>
      <c r="G61" s="65"/>
      <c r="H61" s="65"/>
      <c r="I61" s="65"/>
      <c r="J61" s="66">
        <f t="shared" si="0"/>
        <v>46.65</v>
      </c>
    </row>
    <row r="62" spans="2:10" ht="39">
      <c r="B62" s="61">
        <v>55</v>
      </c>
      <c r="C62" s="74">
        <v>889</v>
      </c>
      <c r="D62" s="63" t="s">
        <v>76</v>
      </c>
      <c r="E62" s="64">
        <v>21.86</v>
      </c>
      <c r="F62" s="65"/>
      <c r="G62" s="65"/>
      <c r="H62" s="65"/>
      <c r="I62" s="65"/>
      <c r="J62" s="66">
        <f t="shared" si="0"/>
        <v>21.86</v>
      </c>
    </row>
    <row r="63" spans="2:10" ht="39">
      <c r="B63" s="61">
        <v>56</v>
      </c>
      <c r="C63" s="74">
        <v>893</v>
      </c>
      <c r="D63" s="63" t="s">
        <v>77</v>
      </c>
      <c r="E63" s="64">
        <v>27.228571428571428</v>
      </c>
      <c r="F63" s="69"/>
      <c r="G63" s="69"/>
      <c r="H63" s="69"/>
      <c r="I63" s="69"/>
      <c r="J63" s="66">
        <f t="shared" si="0"/>
        <v>27.228571428571428</v>
      </c>
    </row>
    <row r="64" spans="2:10" ht="39">
      <c r="B64" s="61">
        <v>57</v>
      </c>
      <c r="C64" s="74">
        <v>896</v>
      </c>
      <c r="D64" s="63" t="s">
        <v>78</v>
      </c>
      <c r="E64" s="64">
        <v>85.55000000000001</v>
      </c>
      <c r="F64" s="65"/>
      <c r="G64" s="65"/>
      <c r="H64" s="65"/>
      <c r="I64" s="65"/>
      <c r="J64" s="66">
        <f t="shared" si="0"/>
        <v>85.55000000000001</v>
      </c>
    </row>
    <row r="65" spans="2:10" ht="26.25">
      <c r="B65" s="61">
        <v>58</v>
      </c>
      <c r="C65" s="74">
        <v>898</v>
      </c>
      <c r="D65" s="63" t="s">
        <v>79</v>
      </c>
      <c r="E65" s="64">
        <v>32.21</v>
      </c>
      <c r="F65" s="69"/>
      <c r="G65" s="69"/>
      <c r="H65" s="69"/>
      <c r="I65" s="69"/>
      <c r="J65" s="66">
        <f t="shared" si="0"/>
        <v>32.21</v>
      </c>
    </row>
    <row r="66" spans="2:10" ht="15">
      <c r="B66" s="61">
        <v>59</v>
      </c>
      <c r="C66" s="70">
        <v>900</v>
      </c>
      <c r="D66" s="71" t="s">
        <v>80</v>
      </c>
      <c r="E66" s="64">
        <v>111.33999999999999</v>
      </c>
      <c r="F66" s="65"/>
      <c r="G66" s="65">
        <v>6.43</v>
      </c>
      <c r="H66" s="65"/>
      <c r="I66" s="65"/>
      <c r="J66" s="66">
        <f t="shared" si="0"/>
        <v>117.76999999999998</v>
      </c>
    </row>
    <row r="67" spans="2:10" ht="39">
      <c r="B67" s="61">
        <v>60</v>
      </c>
      <c r="C67" s="74">
        <v>907</v>
      </c>
      <c r="D67" s="63" t="s">
        <v>81</v>
      </c>
      <c r="E67" s="64">
        <v>112.77714285714286</v>
      </c>
      <c r="F67" s="73"/>
      <c r="G67" s="73"/>
      <c r="H67" s="73"/>
      <c r="I67" s="73"/>
      <c r="J67" s="66">
        <f t="shared" si="0"/>
        <v>112.77714285714286</v>
      </c>
    </row>
    <row r="68" spans="2:10" ht="26.25">
      <c r="B68" s="61">
        <v>61</v>
      </c>
      <c r="C68" s="74">
        <v>914</v>
      </c>
      <c r="D68" s="63" t="s">
        <v>82</v>
      </c>
      <c r="E68" s="64">
        <v>40.93</v>
      </c>
      <c r="F68" s="65"/>
      <c r="G68" s="65"/>
      <c r="H68" s="65"/>
      <c r="I68" s="65"/>
      <c r="J68" s="66">
        <f t="shared" si="0"/>
        <v>40.93</v>
      </c>
    </row>
    <row r="69" spans="2:10" ht="39">
      <c r="B69" s="61">
        <v>62</v>
      </c>
      <c r="C69" s="74">
        <v>917</v>
      </c>
      <c r="D69" s="63" t="s">
        <v>83</v>
      </c>
      <c r="E69" s="64">
        <v>56.86</v>
      </c>
      <c r="F69" s="69"/>
      <c r="G69" s="69"/>
      <c r="H69" s="69"/>
      <c r="I69" s="69"/>
      <c r="J69" s="66">
        <f t="shared" si="0"/>
        <v>56.86</v>
      </c>
    </row>
    <row r="70" spans="2:10" ht="39">
      <c r="B70" s="61">
        <v>63</v>
      </c>
      <c r="C70" s="74">
        <v>918</v>
      </c>
      <c r="D70" s="63" t="s">
        <v>84</v>
      </c>
      <c r="E70" s="64">
        <v>44.43</v>
      </c>
      <c r="F70" s="65"/>
      <c r="G70" s="65"/>
      <c r="H70" s="65"/>
      <c r="I70" s="65"/>
      <c r="J70" s="66">
        <f t="shared" si="0"/>
        <v>44.43</v>
      </c>
    </row>
    <row r="71" spans="2:10" ht="26.25">
      <c r="B71" s="61">
        <v>64</v>
      </c>
      <c r="C71" s="74">
        <v>928</v>
      </c>
      <c r="D71" s="75" t="s">
        <v>85</v>
      </c>
      <c r="E71" s="64">
        <v>122.92999999999999</v>
      </c>
      <c r="F71" s="69"/>
      <c r="G71" s="69"/>
      <c r="H71" s="69"/>
      <c r="I71" s="69"/>
      <c r="J71" s="66">
        <f t="shared" si="0"/>
        <v>122.92999999999999</v>
      </c>
    </row>
    <row r="72" spans="2:10" ht="26.25">
      <c r="B72" s="61">
        <v>65</v>
      </c>
      <c r="C72" s="74">
        <v>931</v>
      </c>
      <c r="D72" s="75" t="s">
        <v>86</v>
      </c>
      <c r="E72" s="64">
        <v>26.14</v>
      </c>
      <c r="F72" s="65"/>
      <c r="G72" s="65"/>
      <c r="H72" s="65"/>
      <c r="I72" s="65"/>
      <c r="J72" s="66">
        <f t="shared" si="0"/>
        <v>26.14</v>
      </c>
    </row>
    <row r="73" spans="2:10" ht="26.25">
      <c r="B73" s="61">
        <v>66</v>
      </c>
      <c r="C73" s="74">
        <v>935</v>
      </c>
      <c r="D73" s="75" t="s">
        <v>87</v>
      </c>
      <c r="E73" s="64">
        <v>29.29</v>
      </c>
      <c r="F73" s="65"/>
      <c r="G73" s="65"/>
      <c r="H73" s="65"/>
      <c r="I73" s="65"/>
      <c r="J73" s="66">
        <f aca="true" t="shared" si="1" ref="J73:J94">E73+F73+G73+H73+I73</f>
        <v>29.29</v>
      </c>
    </row>
    <row r="74" spans="2:10" ht="26.25">
      <c r="B74" s="61">
        <v>67</v>
      </c>
      <c r="C74" s="74">
        <v>937</v>
      </c>
      <c r="D74" s="75" t="s">
        <v>88</v>
      </c>
      <c r="E74" s="64">
        <v>30.79</v>
      </c>
      <c r="F74" s="65"/>
      <c r="G74" s="65"/>
      <c r="H74" s="65"/>
      <c r="I74" s="65"/>
      <c r="J74" s="66">
        <f t="shared" si="1"/>
        <v>30.79</v>
      </c>
    </row>
    <row r="75" spans="2:10" ht="39">
      <c r="B75" s="61">
        <v>68</v>
      </c>
      <c r="C75" s="74">
        <v>939</v>
      </c>
      <c r="D75" s="75" t="s">
        <v>89</v>
      </c>
      <c r="E75" s="64">
        <v>34.85</v>
      </c>
      <c r="F75" s="65"/>
      <c r="G75" s="65"/>
      <c r="H75" s="65"/>
      <c r="I75" s="65"/>
      <c r="J75" s="66">
        <f t="shared" si="1"/>
        <v>34.85</v>
      </c>
    </row>
    <row r="76" spans="2:10" ht="26.25">
      <c r="B76" s="61">
        <v>69</v>
      </c>
      <c r="C76" s="74">
        <v>959</v>
      </c>
      <c r="D76" s="75" t="s">
        <v>90</v>
      </c>
      <c r="E76" s="64">
        <v>40.64</v>
      </c>
      <c r="F76" s="65"/>
      <c r="G76" s="65"/>
      <c r="H76" s="65"/>
      <c r="I76" s="65"/>
      <c r="J76" s="66">
        <f t="shared" si="1"/>
        <v>40.64</v>
      </c>
    </row>
    <row r="77" spans="2:10" ht="15">
      <c r="B77" s="61">
        <v>70</v>
      </c>
      <c r="C77" s="70">
        <v>971</v>
      </c>
      <c r="D77" s="71" t="s">
        <v>91</v>
      </c>
      <c r="E77" s="64">
        <v>28.79</v>
      </c>
      <c r="F77" s="65"/>
      <c r="G77" s="65"/>
      <c r="H77" s="65"/>
      <c r="I77" s="65"/>
      <c r="J77" s="66">
        <f t="shared" si="1"/>
        <v>28.79</v>
      </c>
    </row>
    <row r="78" spans="2:10" ht="26.25">
      <c r="B78" s="61">
        <v>71</v>
      </c>
      <c r="C78" s="74">
        <v>998</v>
      </c>
      <c r="D78" s="80" t="s">
        <v>92</v>
      </c>
      <c r="E78" s="64">
        <v>81.06</v>
      </c>
      <c r="F78" s="65"/>
      <c r="G78" s="65"/>
      <c r="H78" s="65"/>
      <c r="I78" s="65"/>
      <c r="J78" s="66">
        <f t="shared" si="1"/>
        <v>81.06</v>
      </c>
    </row>
    <row r="79" spans="2:10" ht="39">
      <c r="B79" s="61">
        <v>72</v>
      </c>
      <c r="C79" s="74">
        <v>1002</v>
      </c>
      <c r="D79" s="75" t="s">
        <v>93</v>
      </c>
      <c r="E79" s="64">
        <v>27.41</v>
      </c>
      <c r="F79" s="65"/>
      <c r="G79" s="65"/>
      <c r="H79" s="65"/>
      <c r="I79" s="65"/>
      <c r="J79" s="66">
        <f t="shared" si="1"/>
        <v>27.41</v>
      </c>
    </row>
    <row r="80" spans="2:10" ht="26.25">
      <c r="B80" s="61">
        <v>73</v>
      </c>
      <c r="C80" s="74">
        <v>1004</v>
      </c>
      <c r="D80" s="75" t="s">
        <v>94</v>
      </c>
      <c r="E80" s="64">
        <v>221.98000000000002</v>
      </c>
      <c r="F80" s="65"/>
      <c r="G80" s="65"/>
      <c r="H80" s="65"/>
      <c r="I80" s="65"/>
      <c r="J80" s="66">
        <f t="shared" si="1"/>
        <v>221.98000000000002</v>
      </c>
    </row>
    <row r="81" spans="2:10" ht="26.25">
      <c r="B81" s="61">
        <v>74</v>
      </c>
      <c r="C81" s="74">
        <v>1007</v>
      </c>
      <c r="D81" s="63" t="s">
        <v>95</v>
      </c>
      <c r="E81" s="64">
        <v>52.74</v>
      </c>
      <c r="F81" s="65"/>
      <c r="G81" s="65"/>
      <c r="H81" s="65"/>
      <c r="I81" s="65">
        <v>0.5</v>
      </c>
      <c r="J81" s="66">
        <f t="shared" si="1"/>
        <v>53.24</v>
      </c>
    </row>
    <row r="82" spans="2:10" ht="15">
      <c r="B82" s="61">
        <v>75</v>
      </c>
      <c r="C82" s="81">
        <v>1025</v>
      </c>
      <c r="D82" s="79" t="s">
        <v>96</v>
      </c>
      <c r="E82" s="64">
        <v>21.43</v>
      </c>
      <c r="F82" s="65"/>
      <c r="G82" s="65"/>
      <c r="H82" s="65"/>
      <c r="I82" s="65"/>
      <c r="J82" s="66">
        <f t="shared" si="1"/>
        <v>21.43</v>
      </c>
    </row>
    <row r="83" spans="2:10" ht="26.25">
      <c r="B83" s="61">
        <v>76</v>
      </c>
      <c r="C83" s="74">
        <v>1036</v>
      </c>
      <c r="D83" s="63" t="s">
        <v>97</v>
      </c>
      <c r="E83" s="64">
        <v>45.29</v>
      </c>
      <c r="F83" s="65"/>
      <c r="G83" s="65"/>
      <c r="H83" s="65"/>
      <c r="I83" s="65"/>
      <c r="J83" s="66">
        <f t="shared" si="1"/>
        <v>45.29</v>
      </c>
    </row>
    <row r="84" spans="2:10" ht="26.25">
      <c r="B84" s="61">
        <v>77</v>
      </c>
      <c r="C84" s="74">
        <v>1050</v>
      </c>
      <c r="D84" s="63" t="s">
        <v>98</v>
      </c>
      <c r="E84" s="64">
        <v>23.37</v>
      </c>
      <c r="F84" s="65"/>
      <c r="G84" s="65"/>
      <c r="H84" s="65"/>
      <c r="I84" s="65"/>
      <c r="J84" s="66">
        <f t="shared" si="1"/>
        <v>23.37</v>
      </c>
    </row>
    <row r="85" spans="2:10" ht="15">
      <c r="B85" s="61">
        <v>78</v>
      </c>
      <c r="C85" s="70">
        <v>1051</v>
      </c>
      <c r="D85" s="71" t="s">
        <v>99</v>
      </c>
      <c r="E85" s="64">
        <v>47.93</v>
      </c>
      <c r="F85" s="65"/>
      <c r="G85" s="65"/>
      <c r="H85" s="65"/>
      <c r="I85" s="65"/>
      <c r="J85" s="66">
        <f t="shared" si="1"/>
        <v>47.93</v>
      </c>
    </row>
    <row r="86" spans="2:10" ht="15">
      <c r="B86" s="61">
        <v>79</v>
      </c>
      <c r="C86" s="70">
        <v>1057</v>
      </c>
      <c r="D86" s="71" t="s">
        <v>100</v>
      </c>
      <c r="E86" s="64">
        <v>41</v>
      </c>
      <c r="F86" s="65"/>
      <c r="G86" s="65"/>
      <c r="H86" s="65"/>
      <c r="I86" s="65"/>
      <c r="J86" s="66">
        <f t="shared" si="1"/>
        <v>41</v>
      </c>
    </row>
    <row r="87" spans="2:10" ht="39">
      <c r="B87" s="61">
        <v>80</v>
      </c>
      <c r="C87" s="74">
        <v>1061</v>
      </c>
      <c r="D87" s="63" t="s">
        <v>101</v>
      </c>
      <c r="E87" s="64">
        <v>40.19</v>
      </c>
      <c r="F87" s="65"/>
      <c r="G87" s="65"/>
      <c r="H87" s="65"/>
      <c r="I87" s="65"/>
      <c r="J87" s="66">
        <f t="shared" si="1"/>
        <v>40.19</v>
      </c>
    </row>
    <row r="88" spans="2:10" ht="15">
      <c r="B88" s="61">
        <v>81</v>
      </c>
      <c r="C88" s="70">
        <v>1067</v>
      </c>
      <c r="D88" s="71" t="s">
        <v>102</v>
      </c>
      <c r="E88" s="64">
        <v>27.79</v>
      </c>
      <c r="F88" s="65"/>
      <c r="G88" s="65"/>
      <c r="H88" s="65"/>
      <c r="I88" s="65"/>
      <c r="J88" s="66">
        <f t="shared" si="1"/>
        <v>27.79</v>
      </c>
    </row>
    <row r="89" spans="2:10" ht="39">
      <c r="B89" s="61">
        <v>82</v>
      </c>
      <c r="C89" s="74">
        <v>1108</v>
      </c>
      <c r="D89" s="63" t="s">
        <v>103</v>
      </c>
      <c r="E89" s="64">
        <v>31.29</v>
      </c>
      <c r="F89" s="65"/>
      <c r="G89" s="65"/>
      <c r="H89" s="65"/>
      <c r="I89" s="65"/>
      <c r="J89" s="66">
        <f t="shared" si="1"/>
        <v>31.29</v>
      </c>
    </row>
    <row r="90" spans="2:10" ht="15">
      <c r="B90" s="61">
        <v>83</v>
      </c>
      <c r="C90" s="70">
        <v>1120</v>
      </c>
      <c r="D90" s="71" t="s">
        <v>104</v>
      </c>
      <c r="E90" s="64">
        <v>5.99</v>
      </c>
      <c r="F90" s="65"/>
      <c r="G90" s="65"/>
      <c r="H90" s="65"/>
      <c r="I90" s="65"/>
      <c r="J90" s="66">
        <f t="shared" si="1"/>
        <v>5.99</v>
      </c>
    </row>
    <row r="91" spans="2:10" ht="15">
      <c r="B91" s="61">
        <v>84</v>
      </c>
      <c r="C91" s="70">
        <v>1141</v>
      </c>
      <c r="D91" s="71" t="s">
        <v>105</v>
      </c>
      <c r="E91" s="64">
        <v>40.93</v>
      </c>
      <c r="F91" s="65"/>
      <c r="G91" s="65"/>
      <c r="H91" s="65"/>
      <c r="I91" s="65"/>
      <c r="J91" s="66">
        <f t="shared" si="1"/>
        <v>40.93</v>
      </c>
    </row>
    <row r="92" spans="2:10" ht="15">
      <c r="B92" s="61">
        <v>85</v>
      </c>
      <c r="C92" s="70">
        <v>1147</v>
      </c>
      <c r="D92" s="71" t="s">
        <v>106</v>
      </c>
      <c r="E92" s="64">
        <v>29.79</v>
      </c>
      <c r="F92" s="65"/>
      <c r="G92" s="65"/>
      <c r="H92" s="65"/>
      <c r="I92" s="65"/>
      <c r="J92" s="66">
        <f t="shared" si="1"/>
        <v>29.79</v>
      </c>
    </row>
    <row r="93" spans="2:10" ht="15">
      <c r="B93" s="61">
        <v>86</v>
      </c>
      <c r="C93" s="70">
        <v>1166</v>
      </c>
      <c r="D93" s="71" t="s">
        <v>107</v>
      </c>
      <c r="E93" s="64">
        <v>32.07</v>
      </c>
      <c r="F93" s="65"/>
      <c r="G93" s="65"/>
      <c r="H93" s="65"/>
      <c r="I93" s="65"/>
      <c r="J93" s="66">
        <f t="shared" si="1"/>
        <v>32.07</v>
      </c>
    </row>
    <row r="94" spans="2:10" ht="28.5" customHeight="1">
      <c r="B94" s="82"/>
      <c r="C94" s="82"/>
      <c r="D94" s="83" t="s">
        <v>108</v>
      </c>
      <c r="E94" s="84">
        <f>SUM(E8:E93)</f>
        <v>5001.051428571429</v>
      </c>
      <c r="F94" s="84">
        <f>SUM(F8:F93)</f>
        <v>-10.99</v>
      </c>
      <c r="G94" s="84">
        <f>SUM(G8:G93)</f>
        <v>12.399999999999999</v>
      </c>
      <c r="H94" s="84">
        <f>SUM(H8:H93)</f>
        <v>-16.15</v>
      </c>
      <c r="I94" s="84">
        <f>SUM(I8:I93)</f>
        <v>6.49</v>
      </c>
      <c r="J94" s="66">
        <f t="shared" si="1"/>
        <v>4992.801428571429</v>
      </c>
    </row>
    <row r="95" ht="15">
      <c r="D95" s="85" t="s">
        <v>109</v>
      </c>
    </row>
    <row r="96" ht="15">
      <c r="D96" t="s">
        <v>273</v>
      </c>
    </row>
    <row r="97" ht="15">
      <c r="K97" s="86"/>
    </row>
    <row r="98" ht="15">
      <c r="D98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87" customWidth="1"/>
    <col min="2" max="2" width="10.00390625" style="87" customWidth="1"/>
    <col min="3" max="3" width="34.00390625" style="87" customWidth="1"/>
    <col min="4" max="5" width="17.00390625" style="87" customWidth="1"/>
    <col min="6" max="7" width="17.00390625" style="87" hidden="1" customWidth="1"/>
    <col min="8" max="16384" width="9.140625" style="89" customWidth="1"/>
  </cols>
  <sheetData>
    <row r="2" ht="16.5">
      <c r="C2" s="88" t="s">
        <v>116</v>
      </c>
    </row>
    <row r="3" ht="16.5">
      <c r="C3" s="90"/>
    </row>
    <row r="4" ht="16.5">
      <c r="C4" s="91" t="s">
        <v>211</v>
      </c>
    </row>
    <row r="6" ht="12.75" customHeight="1"/>
    <row r="7" spans="1:7" ht="15" customHeight="1" hidden="1">
      <c r="A7" s="219" t="s">
        <v>117</v>
      </c>
      <c r="B7" s="219" t="s">
        <v>118</v>
      </c>
      <c r="C7" s="219" t="s">
        <v>119</v>
      </c>
      <c r="D7" s="92"/>
      <c r="E7" s="92"/>
      <c r="F7" s="92"/>
      <c r="G7" s="92"/>
    </row>
    <row r="8" spans="1:7" ht="33">
      <c r="A8" s="220"/>
      <c r="B8" s="220"/>
      <c r="C8" s="220"/>
      <c r="D8" s="93" t="s">
        <v>212</v>
      </c>
      <c r="E8" s="93" t="s">
        <v>213</v>
      </c>
      <c r="F8" s="93" t="s">
        <v>120</v>
      </c>
      <c r="G8" s="93" t="s">
        <v>121</v>
      </c>
    </row>
    <row r="9" spans="1:7" ht="16.5">
      <c r="A9" s="94">
        <f aca="true" t="shared" si="0" ref="A9:A72">ROW(A1)</f>
        <v>1</v>
      </c>
      <c r="B9" s="95" t="s">
        <v>122</v>
      </c>
      <c r="C9" s="96" t="s">
        <v>22</v>
      </c>
      <c r="D9" s="97">
        <v>23.29</v>
      </c>
      <c r="E9" s="97">
        <f>+ROUND(D9*$D$98,2)-0.04</f>
        <v>3100.01</v>
      </c>
      <c r="F9" s="97">
        <f>E9*0.4</f>
        <v>1240.0040000000001</v>
      </c>
      <c r="G9" s="97">
        <f>E9*0.6</f>
        <v>1860.006</v>
      </c>
    </row>
    <row r="10" spans="1:7" ht="16.5">
      <c r="A10" s="94">
        <f t="shared" si="0"/>
        <v>2</v>
      </c>
      <c r="B10" s="95" t="s">
        <v>123</v>
      </c>
      <c r="C10" s="99" t="s">
        <v>23</v>
      </c>
      <c r="D10" s="97">
        <v>57.36</v>
      </c>
      <c r="E10" s="97">
        <f aca="true" t="shared" si="1" ref="E10:E73">+ROUND(D10*$D$98,2)</f>
        <v>7634.98</v>
      </c>
      <c r="F10" s="97">
        <f aca="true" t="shared" si="2" ref="F10:F73">E10*0.4</f>
        <v>3053.992</v>
      </c>
      <c r="G10" s="97">
        <f aca="true" t="shared" si="3" ref="G10:G73">E10*0.6</f>
        <v>4580.987999999999</v>
      </c>
    </row>
    <row r="11" spans="1:7" ht="16.5">
      <c r="A11" s="94">
        <f t="shared" si="0"/>
        <v>3</v>
      </c>
      <c r="B11" s="95" t="s">
        <v>124</v>
      </c>
      <c r="C11" s="96" t="s">
        <v>24</v>
      </c>
      <c r="D11" s="97">
        <v>39.73</v>
      </c>
      <c r="E11" s="97">
        <f t="shared" si="1"/>
        <v>5288.31</v>
      </c>
      <c r="F11" s="97">
        <f t="shared" si="2"/>
        <v>2115.324</v>
      </c>
      <c r="G11" s="97">
        <f t="shared" si="3"/>
        <v>3172.9860000000003</v>
      </c>
    </row>
    <row r="12" spans="1:7" ht="16.5">
      <c r="A12" s="94">
        <f t="shared" si="0"/>
        <v>4</v>
      </c>
      <c r="B12" s="95" t="s">
        <v>125</v>
      </c>
      <c r="C12" s="99" t="s">
        <v>25</v>
      </c>
      <c r="D12" s="97">
        <v>107.18</v>
      </c>
      <c r="E12" s="97">
        <f t="shared" si="1"/>
        <v>14266.33</v>
      </c>
      <c r="F12" s="97">
        <f t="shared" si="2"/>
        <v>5706.532</v>
      </c>
      <c r="G12" s="97">
        <f t="shared" si="3"/>
        <v>8559.797999999999</v>
      </c>
    </row>
    <row r="13" spans="1:7" ht="16.5">
      <c r="A13" s="94">
        <f t="shared" si="0"/>
        <v>5</v>
      </c>
      <c r="B13" s="95" t="s">
        <v>126</v>
      </c>
      <c r="C13" s="96" t="s">
        <v>26</v>
      </c>
      <c r="D13" s="97">
        <v>31.79</v>
      </c>
      <c r="E13" s="97">
        <f t="shared" si="1"/>
        <v>4231.45</v>
      </c>
      <c r="F13" s="97">
        <f t="shared" si="2"/>
        <v>1692.58</v>
      </c>
      <c r="G13" s="97">
        <f t="shared" si="3"/>
        <v>2538.87</v>
      </c>
    </row>
    <row r="14" spans="1:7" ht="16.5">
      <c r="A14" s="94">
        <f t="shared" si="0"/>
        <v>6</v>
      </c>
      <c r="B14" s="95" t="s">
        <v>127</v>
      </c>
      <c r="C14" s="96" t="s">
        <v>27</v>
      </c>
      <c r="D14" s="97">
        <v>32.79</v>
      </c>
      <c r="E14" s="97">
        <f t="shared" si="1"/>
        <v>4364.56</v>
      </c>
      <c r="F14" s="97">
        <f t="shared" si="2"/>
        <v>1745.8240000000003</v>
      </c>
      <c r="G14" s="97">
        <f t="shared" si="3"/>
        <v>2618.7360000000003</v>
      </c>
    </row>
    <row r="15" spans="1:7" ht="16.5">
      <c r="A15" s="94">
        <f t="shared" si="0"/>
        <v>7</v>
      </c>
      <c r="B15" s="95" t="s">
        <v>128</v>
      </c>
      <c r="C15" s="96" t="s">
        <v>28</v>
      </c>
      <c r="D15" s="97">
        <v>32.79</v>
      </c>
      <c r="E15" s="97">
        <f t="shared" si="1"/>
        <v>4364.56</v>
      </c>
      <c r="F15" s="97">
        <f t="shared" si="2"/>
        <v>1745.8240000000003</v>
      </c>
      <c r="G15" s="97">
        <f t="shared" si="3"/>
        <v>2618.7360000000003</v>
      </c>
    </row>
    <row r="16" spans="1:7" ht="16.5">
      <c r="A16" s="94">
        <f t="shared" si="0"/>
        <v>8</v>
      </c>
      <c r="B16" s="95" t="s">
        <v>129</v>
      </c>
      <c r="C16" s="96" t="s">
        <v>29</v>
      </c>
      <c r="D16" s="97">
        <v>65.6</v>
      </c>
      <c r="E16" s="97">
        <f t="shared" si="1"/>
        <v>8731.77</v>
      </c>
      <c r="F16" s="97">
        <f t="shared" si="2"/>
        <v>3492.7080000000005</v>
      </c>
      <c r="G16" s="97">
        <f t="shared" si="3"/>
        <v>5239.062</v>
      </c>
    </row>
    <row r="17" spans="1:7" ht="16.5">
      <c r="A17" s="94">
        <f t="shared" si="0"/>
        <v>9</v>
      </c>
      <c r="B17" s="95" t="s">
        <v>130</v>
      </c>
      <c r="C17" s="96" t="s">
        <v>30</v>
      </c>
      <c r="D17" s="97">
        <v>83.43</v>
      </c>
      <c r="E17" s="97">
        <f t="shared" si="1"/>
        <v>11105.06</v>
      </c>
      <c r="F17" s="97">
        <f t="shared" si="2"/>
        <v>4442.024</v>
      </c>
      <c r="G17" s="97">
        <f t="shared" si="3"/>
        <v>6663.035999999999</v>
      </c>
    </row>
    <row r="18" spans="1:7" ht="16.5">
      <c r="A18" s="94">
        <f t="shared" si="0"/>
        <v>10</v>
      </c>
      <c r="B18" s="100" t="s">
        <v>131</v>
      </c>
      <c r="C18" s="101" t="s">
        <v>31</v>
      </c>
      <c r="D18" s="97">
        <v>17.86</v>
      </c>
      <c r="E18" s="97">
        <f t="shared" si="1"/>
        <v>2377.28</v>
      </c>
      <c r="F18" s="97">
        <f t="shared" si="2"/>
        <v>950.9120000000001</v>
      </c>
      <c r="G18" s="97">
        <f t="shared" si="3"/>
        <v>1426.3680000000002</v>
      </c>
    </row>
    <row r="19" spans="1:7" ht="16.5">
      <c r="A19" s="94">
        <f t="shared" si="0"/>
        <v>11</v>
      </c>
      <c r="B19" s="95" t="s">
        <v>132</v>
      </c>
      <c r="C19" s="96" t="s">
        <v>32</v>
      </c>
      <c r="D19" s="97">
        <v>30.79</v>
      </c>
      <c r="E19" s="97">
        <f t="shared" si="1"/>
        <v>4098.34</v>
      </c>
      <c r="F19" s="97">
        <f t="shared" si="2"/>
        <v>1639.3360000000002</v>
      </c>
      <c r="G19" s="97">
        <f t="shared" si="3"/>
        <v>2459.004</v>
      </c>
    </row>
    <row r="20" spans="1:7" ht="33">
      <c r="A20" s="94">
        <f t="shared" si="0"/>
        <v>12</v>
      </c>
      <c r="B20" s="95" t="s">
        <v>133</v>
      </c>
      <c r="C20" s="96" t="s">
        <v>33</v>
      </c>
      <c r="D20" s="97">
        <v>29.64</v>
      </c>
      <c r="E20" s="97">
        <f t="shared" si="1"/>
        <v>3945.27</v>
      </c>
      <c r="F20" s="97">
        <f t="shared" si="2"/>
        <v>1578.1080000000002</v>
      </c>
      <c r="G20" s="97">
        <f t="shared" si="3"/>
        <v>2367.162</v>
      </c>
    </row>
    <row r="21" spans="1:7" ht="16.5">
      <c r="A21" s="94">
        <f t="shared" si="0"/>
        <v>13</v>
      </c>
      <c r="B21" s="95" t="s">
        <v>134</v>
      </c>
      <c r="C21" s="96" t="s">
        <v>34</v>
      </c>
      <c r="D21" s="97">
        <v>108.0842857142857</v>
      </c>
      <c r="E21" s="97">
        <f t="shared" si="1"/>
        <v>14386.7</v>
      </c>
      <c r="F21" s="97">
        <f t="shared" si="2"/>
        <v>5754.68</v>
      </c>
      <c r="G21" s="97">
        <f t="shared" si="3"/>
        <v>8632.02</v>
      </c>
    </row>
    <row r="22" spans="1:7" ht="16.5">
      <c r="A22" s="94">
        <f t="shared" si="0"/>
        <v>14</v>
      </c>
      <c r="B22" s="95" t="s">
        <v>135</v>
      </c>
      <c r="C22" s="96" t="s">
        <v>35</v>
      </c>
      <c r="D22" s="97">
        <v>163.57999999999998</v>
      </c>
      <c r="E22" s="97">
        <f t="shared" si="1"/>
        <v>21773.53</v>
      </c>
      <c r="F22" s="97">
        <f t="shared" si="2"/>
        <v>8709.412</v>
      </c>
      <c r="G22" s="97">
        <f t="shared" si="3"/>
        <v>13064.117999999999</v>
      </c>
    </row>
    <row r="23" spans="1:7" ht="16.5">
      <c r="A23" s="94">
        <f t="shared" si="0"/>
        <v>15</v>
      </c>
      <c r="B23" s="95" t="s">
        <v>136</v>
      </c>
      <c r="C23" s="99" t="s">
        <v>36</v>
      </c>
      <c r="D23" s="97">
        <v>23.29</v>
      </c>
      <c r="E23" s="97">
        <f t="shared" si="1"/>
        <v>3100.05</v>
      </c>
      <c r="F23" s="97">
        <f t="shared" si="2"/>
        <v>1240.0200000000002</v>
      </c>
      <c r="G23" s="97">
        <f t="shared" si="3"/>
        <v>1860.03</v>
      </c>
    </row>
    <row r="24" spans="1:7" ht="16.5">
      <c r="A24" s="94">
        <f t="shared" si="0"/>
        <v>16</v>
      </c>
      <c r="B24" s="95" t="s">
        <v>137</v>
      </c>
      <c r="C24" s="96" t="s">
        <v>37</v>
      </c>
      <c r="D24" s="97">
        <v>29.14</v>
      </c>
      <c r="E24" s="97">
        <f t="shared" si="1"/>
        <v>3878.72</v>
      </c>
      <c r="F24" s="97">
        <f t="shared" si="2"/>
        <v>1551.488</v>
      </c>
      <c r="G24" s="97">
        <f t="shared" si="3"/>
        <v>2327.232</v>
      </c>
    </row>
    <row r="25" spans="1:7" ht="16.5">
      <c r="A25" s="94">
        <f t="shared" si="0"/>
        <v>17</v>
      </c>
      <c r="B25" s="95" t="s">
        <v>138</v>
      </c>
      <c r="C25" s="96" t="s">
        <v>38</v>
      </c>
      <c r="D25" s="97">
        <v>126.33999999999997</v>
      </c>
      <c r="E25" s="97">
        <f t="shared" si="1"/>
        <v>16816.65</v>
      </c>
      <c r="F25" s="97">
        <f t="shared" si="2"/>
        <v>6726.660000000001</v>
      </c>
      <c r="G25" s="97">
        <f t="shared" si="3"/>
        <v>10089.99</v>
      </c>
    </row>
    <row r="26" spans="1:7" ht="16.5">
      <c r="A26" s="94">
        <f t="shared" si="0"/>
        <v>18</v>
      </c>
      <c r="B26" s="95" t="s">
        <v>139</v>
      </c>
      <c r="C26" s="96" t="s">
        <v>39</v>
      </c>
      <c r="D26" s="97">
        <v>68.93</v>
      </c>
      <c r="E26" s="97">
        <f t="shared" si="1"/>
        <v>9175.02</v>
      </c>
      <c r="F26" s="97">
        <f t="shared" si="2"/>
        <v>3670.0080000000003</v>
      </c>
      <c r="G26" s="97">
        <f t="shared" si="3"/>
        <v>5505.012</v>
      </c>
    </row>
    <row r="27" spans="1:7" ht="16.5">
      <c r="A27" s="94">
        <f t="shared" si="0"/>
        <v>19</v>
      </c>
      <c r="B27" s="95" t="s">
        <v>140</v>
      </c>
      <c r="C27" s="96" t="s">
        <v>40</v>
      </c>
      <c r="D27" s="97">
        <v>37.69</v>
      </c>
      <c r="E27" s="97">
        <f t="shared" si="1"/>
        <v>5016.78</v>
      </c>
      <c r="F27" s="97">
        <f t="shared" si="2"/>
        <v>2006.712</v>
      </c>
      <c r="G27" s="97">
        <f t="shared" si="3"/>
        <v>3010.0679999999998</v>
      </c>
    </row>
    <row r="28" spans="1:7" ht="16.5">
      <c r="A28" s="94">
        <f t="shared" si="0"/>
        <v>20</v>
      </c>
      <c r="B28" s="95" t="s">
        <v>141</v>
      </c>
      <c r="C28" s="96" t="s">
        <v>41</v>
      </c>
      <c r="D28" s="97">
        <v>43.29</v>
      </c>
      <c r="E28" s="97">
        <f t="shared" si="1"/>
        <v>5762.17</v>
      </c>
      <c r="F28" s="97">
        <f t="shared" si="2"/>
        <v>2304.868</v>
      </c>
      <c r="G28" s="97">
        <f t="shared" si="3"/>
        <v>3457.302</v>
      </c>
    </row>
    <row r="29" spans="1:7" ht="16.5">
      <c r="A29" s="94">
        <f t="shared" si="0"/>
        <v>21</v>
      </c>
      <c r="B29" s="95" t="s">
        <v>142</v>
      </c>
      <c r="C29" s="96" t="s">
        <v>42</v>
      </c>
      <c r="D29" s="97">
        <v>31.86</v>
      </c>
      <c r="E29" s="97">
        <f t="shared" si="1"/>
        <v>4240.77</v>
      </c>
      <c r="F29" s="97">
        <f t="shared" si="2"/>
        <v>1696.3080000000002</v>
      </c>
      <c r="G29" s="97">
        <f t="shared" si="3"/>
        <v>2544.462</v>
      </c>
    </row>
    <row r="30" spans="1:7" ht="16.5">
      <c r="A30" s="94">
        <f t="shared" si="0"/>
        <v>22</v>
      </c>
      <c r="B30" s="95" t="s">
        <v>143</v>
      </c>
      <c r="C30" s="96" t="s">
        <v>43</v>
      </c>
      <c r="D30" s="97">
        <v>99.78999999999999</v>
      </c>
      <c r="E30" s="97">
        <f t="shared" si="1"/>
        <v>13282.68</v>
      </c>
      <c r="F30" s="97">
        <f t="shared" si="2"/>
        <v>5313.072</v>
      </c>
      <c r="G30" s="97">
        <f t="shared" si="3"/>
        <v>7969.608</v>
      </c>
    </row>
    <row r="31" spans="1:7" ht="16.5">
      <c r="A31" s="94">
        <f t="shared" si="0"/>
        <v>23</v>
      </c>
      <c r="B31" s="95" t="s">
        <v>144</v>
      </c>
      <c r="C31" s="96" t="s">
        <v>44</v>
      </c>
      <c r="D31" s="97">
        <v>43.86</v>
      </c>
      <c r="E31" s="97">
        <f t="shared" si="1"/>
        <v>5838.04</v>
      </c>
      <c r="F31" s="97">
        <f t="shared" si="2"/>
        <v>2335.216</v>
      </c>
      <c r="G31" s="97">
        <f t="shared" si="3"/>
        <v>3502.824</v>
      </c>
    </row>
    <row r="32" spans="1:7" ht="16.5">
      <c r="A32" s="94">
        <f t="shared" si="0"/>
        <v>24</v>
      </c>
      <c r="B32" s="95" t="s">
        <v>145</v>
      </c>
      <c r="C32" s="96" t="s">
        <v>45</v>
      </c>
      <c r="D32" s="97">
        <v>34.43</v>
      </c>
      <c r="E32" s="97">
        <f t="shared" si="1"/>
        <v>4582.85</v>
      </c>
      <c r="F32" s="97">
        <f t="shared" si="2"/>
        <v>1833.1400000000003</v>
      </c>
      <c r="G32" s="97">
        <f t="shared" si="3"/>
        <v>2749.71</v>
      </c>
    </row>
    <row r="33" spans="1:7" ht="16.5">
      <c r="A33" s="94">
        <f t="shared" si="0"/>
        <v>25</v>
      </c>
      <c r="B33" s="95" t="s">
        <v>146</v>
      </c>
      <c r="C33" s="102" t="s">
        <v>46</v>
      </c>
      <c r="D33" s="97">
        <v>149.28</v>
      </c>
      <c r="E33" s="97">
        <f t="shared" si="1"/>
        <v>19870.11</v>
      </c>
      <c r="F33" s="97">
        <f t="shared" si="2"/>
        <v>7948.044000000001</v>
      </c>
      <c r="G33" s="97">
        <f t="shared" si="3"/>
        <v>11922.066</v>
      </c>
    </row>
    <row r="34" spans="1:7" ht="16.5">
      <c r="A34" s="94">
        <f t="shared" si="0"/>
        <v>26</v>
      </c>
      <c r="B34" s="95" t="s">
        <v>147</v>
      </c>
      <c r="C34" s="102" t="s">
        <v>47</v>
      </c>
      <c r="D34" s="97">
        <v>104.78999999999999</v>
      </c>
      <c r="E34" s="97">
        <f t="shared" si="1"/>
        <v>13948.21</v>
      </c>
      <c r="F34" s="97">
        <f t="shared" si="2"/>
        <v>5579.284</v>
      </c>
      <c r="G34" s="97">
        <f t="shared" si="3"/>
        <v>8368.926</v>
      </c>
    </row>
    <row r="35" spans="1:7" ht="16.5">
      <c r="A35" s="94">
        <f t="shared" si="0"/>
        <v>27</v>
      </c>
      <c r="B35" s="95" t="s">
        <v>148</v>
      </c>
      <c r="C35" s="96" t="s">
        <v>48</v>
      </c>
      <c r="D35" s="97">
        <v>31.33</v>
      </c>
      <c r="E35" s="97">
        <f t="shared" si="1"/>
        <v>4170.22</v>
      </c>
      <c r="F35" s="97">
        <f t="shared" si="2"/>
        <v>1668.0880000000002</v>
      </c>
      <c r="G35" s="97">
        <f t="shared" si="3"/>
        <v>2502.132</v>
      </c>
    </row>
    <row r="36" spans="1:7" ht="16.5">
      <c r="A36" s="94">
        <f t="shared" si="0"/>
        <v>28</v>
      </c>
      <c r="B36" s="100" t="s">
        <v>149</v>
      </c>
      <c r="C36" s="101" t="s">
        <v>49</v>
      </c>
      <c r="D36" s="97">
        <v>30.93</v>
      </c>
      <c r="E36" s="97">
        <f t="shared" si="1"/>
        <v>4116.98</v>
      </c>
      <c r="F36" s="97">
        <f t="shared" si="2"/>
        <v>1646.792</v>
      </c>
      <c r="G36" s="97">
        <f t="shared" si="3"/>
        <v>2470.1879999999996</v>
      </c>
    </row>
    <row r="37" spans="1:7" ht="16.5">
      <c r="A37" s="94">
        <f t="shared" si="0"/>
        <v>29</v>
      </c>
      <c r="B37" s="95" t="s">
        <v>150</v>
      </c>
      <c r="C37" s="96" t="s">
        <v>50</v>
      </c>
      <c r="D37" s="97">
        <v>85.59</v>
      </c>
      <c r="E37" s="97">
        <f t="shared" si="1"/>
        <v>11392.57</v>
      </c>
      <c r="F37" s="97">
        <f t="shared" si="2"/>
        <v>4557.028</v>
      </c>
      <c r="G37" s="97">
        <f t="shared" si="3"/>
        <v>6835.5419999999995</v>
      </c>
    </row>
    <row r="38" spans="1:7" ht="16.5">
      <c r="A38" s="94">
        <f t="shared" si="0"/>
        <v>30</v>
      </c>
      <c r="B38" s="95" t="s">
        <v>151</v>
      </c>
      <c r="C38" s="96" t="s">
        <v>51</v>
      </c>
      <c r="D38" s="97">
        <v>44</v>
      </c>
      <c r="E38" s="97">
        <f t="shared" si="1"/>
        <v>5856.68</v>
      </c>
      <c r="F38" s="97">
        <f t="shared" si="2"/>
        <v>2342.672</v>
      </c>
      <c r="G38" s="97">
        <f t="shared" si="3"/>
        <v>3514.0080000000003</v>
      </c>
    </row>
    <row r="39" spans="1:7" ht="16.5">
      <c r="A39" s="94">
        <f t="shared" si="0"/>
        <v>31</v>
      </c>
      <c r="B39" s="95" t="s">
        <v>152</v>
      </c>
      <c r="C39" s="96" t="s">
        <v>52</v>
      </c>
      <c r="D39" s="97">
        <v>31</v>
      </c>
      <c r="E39" s="97">
        <f t="shared" si="1"/>
        <v>4126.29</v>
      </c>
      <c r="F39" s="97">
        <f t="shared" si="2"/>
        <v>1650.516</v>
      </c>
      <c r="G39" s="97">
        <f t="shared" si="3"/>
        <v>2475.774</v>
      </c>
    </row>
    <row r="40" spans="1:7" ht="16.5">
      <c r="A40" s="94">
        <f t="shared" si="0"/>
        <v>32</v>
      </c>
      <c r="B40" s="95" t="s">
        <v>153</v>
      </c>
      <c r="C40" s="96" t="s">
        <v>53</v>
      </c>
      <c r="D40" s="97">
        <v>42.93</v>
      </c>
      <c r="E40" s="97">
        <f t="shared" si="1"/>
        <v>5714.25</v>
      </c>
      <c r="F40" s="97">
        <f t="shared" si="2"/>
        <v>2285.7000000000003</v>
      </c>
      <c r="G40" s="97">
        <f t="shared" si="3"/>
        <v>3428.5499999999997</v>
      </c>
    </row>
    <row r="41" spans="1:7" ht="16.5">
      <c r="A41" s="94">
        <f t="shared" si="0"/>
        <v>33</v>
      </c>
      <c r="B41" s="95" t="s">
        <v>154</v>
      </c>
      <c r="C41" s="96" t="s">
        <v>54</v>
      </c>
      <c r="D41" s="97">
        <v>39.71</v>
      </c>
      <c r="E41" s="97">
        <f t="shared" si="1"/>
        <v>5285.65</v>
      </c>
      <c r="F41" s="97">
        <f t="shared" si="2"/>
        <v>2114.2599999999998</v>
      </c>
      <c r="G41" s="97">
        <f t="shared" si="3"/>
        <v>3171.39</v>
      </c>
    </row>
    <row r="42" spans="1:7" ht="33">
      <c r="A42" s="94">
        <f t="shared" si="0"/>
        <v>34</v>
      </c>
      <c r="B42" s="95" t="s">
        <v>155</v>
      </c>
      <c r="C42" s="96" t="s">
        <v>55</v>
      </c>
      <c r="D42" s="97">
        <v>74.82</v>
      </c>
      <c r="E42" s="97">
        <f t="shared" si="1"/>
        <v>9959.01</v>
      </c>
      <c r="F42" s="97">
        <f t="shared" si="2"/>
        <v>3983.6040000000003</v>
      </c>
      <c r="G42" s="97">
        <f t="shared" si="3"/>
        <v>5975.406</v>
      </c>
    </row>
    <row r="43" spans="1:7" ht="16.5">
      <c r="A43" s="94">
        <f t="shared" si="0"/>
        <v>35</v>
      </c>
      <c r="B43" s="95" t="s">
        <v>156</v>
      </c>
      <c r="C43" s="96" t="s">
        <v>56</v>
      </c>
      <c r="D43" s="97">
        <v>81.88</v>
      </c>
      <c r="E43" s="97">
        <f t="shared" si="1"/>
        <v>10898.74</v>
      </c>
      <c r="F43" s="97">
        <f t="shared" si="2"/>
        <v>4359.496</v>
      </c>
      <c r="G43" s="97">
        <f t="shared" si="3"/>
        <v>6539.244</v>
      </c>
    </row>
    <row r="44" spans="1:7" ht="16.5">
      <c r="A44" s="94">
        <f t="shared" si="0"/>
        <v>36</v>
      </c>
      <c r="B44" s="95" t="s">
        <v>157</v>
      </c>
      <c r="C44" s="96" t="s">
        <v>57</v>
      </c>
      <c r="D44" s="97">
        <v>88.95</v>
      </c>
      <c r="E44" s="97">
        <f t="shared" si="1"/>
        <v>11839.8</v>
      </c>
      <c r="F44" s="97">
        <f t="shared" si="2"/>
        <v>4735.92</v>
      </c>
      <c r="G44" s="97">
        <f t="shared" si="3"/>
        <v>7103.879999999999</v>
      </c>
    </row>
    <row r="45" spans="1:7" ht="16.5">
      <c r="A45" s="94">
        <f t="shared" si="0"/>
        <v>37</v>
      </c>
      <c r="B45" s="95" t="s">
        <v>158</v>
      </c>
      <c r="C45" s="96" t="s">
        <v>58</v>
      </c>
      <c r="D45" s="97">
        <v>32.32</v>
      </c>
      <c r="E45" s="97">
        <f t="shared" si="1"/>
        <v>4302</v>
      </c>
      <c r="F45" s="97">
        <f t="shared" si="2"/>
        <v>1720.8000000000002</v>
      </c>
      <c r="G45" s="97">
        <f t="shared" si="3"/>
        <v>2581.2</v>
      </c>
    </row>
    <row r="46" spans="1:7" ht="16.5">
      <c r="A46" s="94">
        <f t="shared" si="0"/>
        <v>38</v>
      </c>
      <c r="B46" s="95" t="s">
        <v>159</v>
      </c>
      <c r="C46" s="103" t="s">
        <v>59</v>
      </c>
      <c r="D46" s="97">
        <v>45.769999999999996</v>
      </c>
      <c r="E46" s="97">
        <f t="shared" si="1"/>
        <v>6092.27</v>
      </c>
      <c r="F46" s="97">
        <f t="shared" si="2"/>
        <v>2436.9080000000004</v>
      </c>
      <c r="G46" s="97">
        <f t="shared" si="3"/>
        <v>3655.362</v>
      </c>
    </row>
    <row r="47" spans="1:7" ht="16.5">
      <c r="A47" s="94">
        <f t="shared" si="0"/>
        <v>39</v>
      </c>
      <c r="B47" s="100" t="s">
        <v>160</v>
      </c>
      <c r="C47" s="101" t="s">
        <v>60</v>
      </c>
      <c r="D47" s="97">
        <v>37.43</v>
      </c>
      <c r="E47" s="97">
        <f t="shared" si="1"/>
        <v>4982.17</v>
      </c>
      <c r="F47" s="97">
        <f t="shared" si="2"/>
        <v>1992.8680000000002</v>
      </c>
      <c r="G47" s="97">
        <f t="shared" si="3"/>
        <v>2989.302</v>
      </c>
    </row>
    <row r="48" spans="1:7" ht="16.5">
      <c r="A48" s="94">
        <f t="shared" si="0"/>
        <v>40</v>
      </c>
      <c r="B48" s="95" t="s">
        <v>161</v>
      </c>
      <c r="C48" s="96" t="s">
        <v>61</v>
      </c>
      <c r="D48" s="97">
        <v>143.72000000000003</v>
      </c>
      <c r="E48" s="97">
        <f t="shared" si="1"/>
        <v>19130.03</v>
      </c>
      <c r="F48" s="97">
        <f t="shared" si="2"/>
        <v>7652.012</v>
      </c>
      <c r="G48" s="97">
        <f t="shared" si="3"/>
        <v>11478.017999999998</v>
      </c>
    </row>
    <row r="49" spans="1:7" ht="16.5">
      <c r="A49" s="94">
        <f t="shared" si="0"/>
        <v>41</v>
      </c>
      <c r="B49" s="95" t="s">
        <v>162</v>
      </c>
      <c r="C49" s="96" t="s">
        <v>62</v>
      </c>
      <c r="D49" s="97">
        <v>192.82</v>
      </c>
      <c r="E49" s="97">
        <f t="shared" si="1"/>
        <v>25665.55</v>
      </c>
      <c r="F49" s="97">
        <f t="shared" si="2"/>
        <v>10266.220000000001</v>
      </c>
      <c r="G49" s="97">
        <f t="shared" si="3"/>
        <v>15399.329999999998</v>
      </c>
    </row>
    <row r="50" spans="1:7" ht="16.5">
      <c r="A50" s="94">
        <f t="shared" si="0"/>
        <v>42</v>
      </c>
      <c r="B50" s="95" t="s">
        <v>163</v>
      </c>
      <c r="C50" s="99" t="s">
        <v>63</v>
      </c>
      <c r="D50" s="97">
        <v>41.41</v>
      </c>
      <c r="E50" s="97">
        <f t="shared" si="1"/>
        <v>5511.93</v>
      </c>
      <c r="F50" s="97">
        <f t="shared" si="2"/>
        <v>2204.7720000000004</v>
      </c>
      <c r="G50" s="97">
        <f t="shared" si="3"/>
        <v>3307.158</v>
      </c>
    </row>
    <row r="51" spans="1:7" ht="33">
      <c r="A51" s="94">
        <f t="shared" si="0"/>
        <v>43</v>
      </c>
      <c r="B51" s="95" t="s">
        <v>164</v>
      </c>
      <c r="C51" s="96" t="s">
        <v>64</v>
      </c>
      <c r="D51" s="97">
        <v>195.13</v>
      </c>
      <c r="E51" s="97">
        <f t="shared" si="1"/>
        <v>25973.03</v>
      </c>
      <c r="F51" s="97">
        <f t="shared" si="2"/>
        <v>10389.212</v>
      </c>
      <c r="G51" s="97">
        <f t="shared" si="3"/>
        <v>15583.818</v>
      </c>
    </row>
    <row r="52" spans="1:7" ht="16.5">
      <c r="A52" s="94">
        <f t="shared" si="0"/>
        <v>44</v>
      </c>
      <c r="B52" s="95" t="s">
        <v>165</v>
      </c>
      <c r="C52" s="96" t="s">
        <v>65</v>
      </c>
      <c r="D52" s="97">
        <v>29.79</v>
      </c>
      <c r="E52" s="97">
        <f t="shared" si="1"/>
        <v>3965.24</v>
      </c>
      <c r="F52" s="97">
        <f t="shared" si="2"/>
        <v>1586.096</v>
      </c>
      <c r="G52" s="97">
        <f t="shared" si="3"/>
        <v>2379.144</v>
      </c>
    </row>
    <row r="53" spans="1:7" ht="16.5">
      <c r="A53" s="94">
        <f t="shared" si="0"/>
        <v>45</v>
      </c>
      <c r="B53" s="95" t="s">
        <v>166</v>
      </c>
      <c r="C53" s="96" t="s">
        <v>66</v>
      </c>
      <c r="D53" s="97">
        <v>52.620000000000005</v>
      </c>
      <c r="E53" s="97">
        <f t="shared" si="1"/>
        <v>7004.05</v>
      </c>
      <c r="F53" s="97">
        <f t="shared" si="2"/>
        <v>2801.6200000000003</v>
      </c>
      <c r="G53" s="97">
        <f t="shared" si="3"/>
        <v>4202.43</v>
      </c>
    </row>
    <row r="54" spans="1:7" ht="16.5">
      <c r="A54" s="94">
        <f t="shared" si="0"/>
        <v>46</v>
      </c>
      <c r="B54" s="95" t="s">
        <v>167</v>
      </c>
      <c r="C54" s="96" t="s">
        <v>67</v>
      </c>
      <c r="D54" s="97">
        <v>51.57</v>
      </c>
      <c r="E54" s="97">
        <f t="shared" si="1"/>
        <v>6864.29</v>
      </c>
      <c r="F54" s="97">
        <f t="shared" si="2"/>
        <v>2745.7160000000003</v>
      </c>
      <c r="G54" s="97">
        <f t="shared" si="3"/>
        <v>4118.574</v>
      </c>
    </row>
    <row r="55" spans="1:7" ht="16.5">
      <c r="A55" s="94">
        <f t="shared" si="0"/>
        <v>47</v>
      </c>
      <c r="B55" s="95" t="s">
        <v>168</v>
      </c>
      <c r="C55" s="96" t="s">
        <v>68</v>
      </c>
      <c r="D55" s="97">
        <v>150.59</v>
      </c>
      <c r="E55" s="97">
        <f t="shared" si="1"/>
        <v>20044.48</v>
      </c>
      <c r="F55" s="97">
        <f t="shared" si="2"/>
        <v>8017.792</v>
      </c>
      <c r="G55" s="97">
        <f t="shared" si="3"/>
        <v>12026.688</v>
      </c>
    </row>
    <row r="56" spans="1:7" ht="16.5">
      <c r="A56" s="94">
        <f t="shared" si="0"/>
        <v>48</v>
      </c>
      <c r="B56" s="95" t="s">
        <v>169</v>
      </c>
      <c r="C56" s="102" t="s">
        <v>69</v>
      </c>
      <c r="D56" s="97">
        <v>21.659999999999993</v>
      </c>
      <c r="E56" s="97">
        <f t="shared" si="1"/>
        <v>2883.08</v>
      </c>
      <c r="F56" s="97">
        <f t="shared" si="2"/>
        <v>1153.232</v>
      </c>
      <c r="G56" s="97">
        <f t="shared" si="3"/>
        <v>1729.848</v>
      </c>
    </row>
    <row r="57" spans="1:7" ht="16.5">
      <c r="A57" s="94">
        <f t="shared" si="0"/>
        <v>49</v>
      </c>
      <c r="B57" s="95" t="s">
        <v>170</v>
      </c>
      <c r="C57" s="96" t="s">
        <v>70</v>
      </c>
      <c r="D57" s="97">
        <v>31.43</v>
      </c>
      <c r="E57" s="97">
        <f t="shared" si="1"/>
        <v>4183.53</v>
      </c>
      <c r="F57" s="97">
        <f t="shared" si="2"/>
        <v>1673.412</v>
      </c>
      <c r="G57" s="97">
        <f t="shared" si="3"/>
        <v>2510.118</v>
      </c>
    </row>
    <row r="58" spans="1:7" ht="16.5">
      <c r="A58" s="94">
        <f t="shared" si="0"/>
        <v>50</v>
      </c>
      <c r="B58" s="95" t="s">
        <v>171</v>
      </c>
      <c r="C58" s="96" t="s">
        <v>71</v>
      </c>
      <c r="D58" s="97">
        <v>27.72</v>
      </c>
      <c r="E58" s="97">
        <f t="shared" si="1"/>
        <v>3689.71</v>
      </c>
      <c r="F58" s="97">
        <f t="shared" si="2"/>
        <v>1475.884</v>
      </c>
      <c r="G58" s="97">
        <f t="shared" si="3"/>
        <v>2213.826</v>
      </c>
    </row>
    <row r="59" spans="1:7" ht="16.5">
      <c r="A59" s="94">
        <f t="shared" si="0"/>
        <v>51</v>
      </c>
      <c r="B59" s="95" t="s">
        <v>172</v>
      </c>
      <c r="C59" s="96" t="s">
        <v>72</v>
      </c>
      <c r="D59" s="97">
        <v>35.08</v>
      </c>
      <c r="E59" s="97">
        <f t="shared" si="1"/>
        <v>4669.37</v>
      </c>
      <c r="F59" s="97">
        <f t="shared" si="2"/>
        <v>1867.748</v>
      </c>
      <c r="G59" s="97">
        <f t="shared" si="3"/>
        <v>2801.622</v>
      </c>
    </row>
    <row r="60" spans="1:7" ht="16.5">
      <c r="A60" s="94">
        <f t="shared" si="0"/>
        <v>52</v>
      </c>
      <c r="B60" s="95" t="s">
        <v>173</v>
      </c>
      <c r="C60" s="96" t="s">
        <v>73</v>
      </c>
      <c r="D60" s="97">
        <v>43.56142857142857</v>
      </c>
      <c r="E60" s="97">
        <f t="shared" si="1"/>
        <v>5798.3</v>
      </c>
      <c r="F60" s="97">
        <f t="shared" si="2"/>
        <v>2319.32</v>
      </c>
      <c r="G60" s="97">
        <f t="shared" si="3"/>
        <v>3478.98</v>
      </c>
    </row>
    <row r="61" spans="1:7" ht="16.5">
      <c r="A61" s="94">
        <f t="shared" si="0"/>
        <v>53</v>
      </c>
      <c r="B61" s="95" t="s">
        <v>174</v>
      </c>
      <c r="C61" s="96" t="s">
        <v>74</v>
      </c>
      <c r="D61" s="97">
        <v>21.98</v>
      </c>
      <c r="E61" s="97">
        <f t="shared" si="1"/>
        <v>2925.68</v>
      </c>
      <c r="F61" s="97">
        <f t="shared" si="2"/>
        <v>1170.272</v>
      </c>
      <c r="G61" s="97">
        <f t="shared" si="3"/>
        <v>1755.408</v>
      </c>
    </row>
    <row r="62" spans="1:7" ht="33">
      <c r="A62" s="94">
        <f t="shared" si="0"/>
        <v>54</v>
      </c>
      <c r="B62" s="95" t="s">
        <v>175</v>
      </c>
      <c r="C62" s="96" t="s">
        <v>75</v>
      </c>
      <c r="D62" s="97">
        <v>46.65</v>
      </c>
      <c r="E62" s="97">
        <f t="shared" si="1"/>
        <v>6209.41</v>
      </c>
      <c r="F62" s="97">
        <f t="shared" si="2"/>
        <v>2483.764</v>
      </c>
      <c r="G62" s="97">
        <f t="shared" si="3"/>
        <v>3725.6459999999997</v>
      </c>
    </row>
    <row r="63" spans="1:7" ht="33">
      <c r="A63" s="94">
        <f t="shared" si="0"/>
        <v>55</v>
      </c>
      <c r="B63" s="95" t="s">
        <v>176</v>
      </c>
      <c r="C63" s="96" t="s">
        <v>76</v>
      </c>
      <c r="D63" s="97">
        <v>21.86</v>
      </c>
      <c r="E63" s="97">
        <f t="shared" si="1"/>
        <v>2909.7</v>
      </c>
      <c r="F63" s="97">
        <f t="shared" si="2"/>
        <v>1163.8799999999999</v>
      </c>
      <c r="G63" s="97">
        <f t="shared" si="3"/>
        <v>1745.82</v>
      </c>
    </row>
    <row r="64" spans="1:7" ht="16.5">
      <c r="A64" s="94">
        <f t="shared" si="0"/>
        <v>56</v>
      </c>
      <c r="B64" s="95" t="s">
        <v>177</v>
      </c>
      <c r="C64" s="96" t="s">
        <v>77</v>
      </c>
      <c r="D64" s="97">
        <v>27.228571428571428</v>
      </c>
      <c r="E64" s="97">
        <f t="shared" si="1"/>
        <v>3624.29</v>
      </c>
      <c r="F64" s="97">
        <f t="shared" si="2"/>
        <v>1449.7160000000001</v>
      </c>
      <c r="G64" s="97">
        <f t="shared" si="3"/>
        <v>2174.574</v>
      </c>
    </row>
    <row r="65" spans="1:7" ht="16.5">
      <c r="A65" s="94">
        <f t="shared" si="0"/>
        <v>57</v>
      </c>
      <c r="B65" s="95" t="s">
        <v>178</v>
      </c>
      <c r="C65" s="96" t="s">
        <v>78</v>
      </c>
      <c r="D65" s="97">
        <v>85.55000000000001</v>
      </c>
      <c r="E65" s="97">
        <f t="shared" si="1"/>
        <v>11387.24</v>
      </c>
      <c r="F65" s="97">
        <f t="shared" si="2"/>
        <v>4554.896</v>
      </c>
      <c r="G65" s="97">
        <f t="shared" si="3"/>
        <v>6832.344</v>
      </c>
    </row>
    <row r="66" spans="1:7" ht="16.5">
      <c r="A66" s="94">
        <f t="shared" si="0"/>
        <v>58</v>
      </c>
      <c r="B66" s="95" t="s">
        <v>179</v>
      </c>
      <c r="C66" s="96" t="s">
        <v>79</v>
      </c>
      <c r="D66" s="97">
        <v>32.21</v>
      </c>
      <c r="E66" s="97">
        <f t="shared" si="1"/>
        <v>4287.35</v>
      </c>
      <c r="F66" s="97">
        <f t="shared" si="2"/>
        <v>1714.9400000000003</v>
      </c>
      <c r="G66" s="97">
        <f t="shared" si="3"/>
        <v>2572.4100000000003</v>
      </c>
    </row>
    <row r="67" spans="1:7" ht="16.5">
      <c r="A67" s="94">
        <f t="shared" si="0"/>
        <v>59</v>
      </c>
      <c r="B67" s="100" t="s">
        <v>180</v>
      </c>
      <c r="C67" s="101" t="s">
        <v>80</v>
      </c>
      <c r="D67" s="97">
        <v>117.76999999999998</v>
      </c>
      <c r="E67" s="97">
        <f t="shared" si="1"/>
        <v>15675.93</v>
      </c>
      <c r="F67" s="97">
        <f t="shared" si="2"/>
        <v>6270.372</v>
      </c>
      <c r="G67" s="97">
        <f t="shared" si="3"/>
        <v>9405.557999999999</v>
      </c>
    </row>
    <row r="68" spans="1:7" ht="16.5">
      <c r="A68" s="94">
        <f t="shared" si="0"/>
        <v>60</v>
      </c>
      <c r="B68" s="95" t="s">
        <v>181</v>
      </c>
      <c r="C68" s="96" t="s">
        <v>81</v>
      </c>
      <c r="D68" s="97">
        <v>112.77714285714286</v>
      </c>
      <c r="E68" s="97">
        <f t="shared" si="1"/>
        <v>15011.35</v>
      </c>
      <c r="F68" s="97">
        <f t="shared" si="2"/>
        <v>6004.540000000001</v>
      </c>
      <c r="G68" s="97">
        <f t="shared" si="3"/>
        <v>9006.81</v>
      </c>
    </row>
    <row r="69" spans="1:7" ht="16.5">
      <c r="A69" s="94">
        <f t="shared" si="0"/>
        <v>61</v>
      </c>
      <c r="B69" s="95" t="s">
        <v>182</v>
      </c>
      <c r="C69" s="96" t="s">
        <v>82</v>
      </c>
      <c r="D69" s="97">
        <v>40.93</v>
      </c>
      <c r="E69" s="97">
        <f t="shared" si="1"/>
        <v>5448.04</v>
      </c>
      <c r="F69" s="97">
        <f t="shared" si="2"/>
        <v>2179.216</v>
      </c>
      <c r="G69" s="97">
        <f t="shared" si="3"/>
        <v>3268.824</v>
      </c>
    </row>
    <row r="70" spans="1:7" ht="16.5">
      <c r="A70" s="94">
        <f t="shared" si="0"/>
        <v>62</v>
      </c>
      <c r="B70" s="95" t="s">
        <v>183</v>
      </c>
      <c r="C70" s="96" t="s">
        <v>83</v>
      </c>
      <c r="D70" s="97">
        <v>56.86</v>
      </c>
      <c r="E70" s="97">
        <f t="shared" si="1"/>
        <v>7568.42</v>
      </c>
      <c r="F70" s="97">
        <f t="shared" si="2"/>
        <v>3027.3680000000004</v>
      </c>
      <c r="G70" s="97">
        <f t="shared" si="3"/>
        <v>4541.052</v>
      </c>
    </row>
    <row r="71" spans="1:7" ht="33">
      <c r="A71" s="94">
        <f t="shared" si="0"/>
        <v>63</v>
      </c>
      <c r="B71" s="95" t="s">
        <v>184</v>
      </c>
      <c r="C71" s="96" t="s">
        <v>84</v>
      </c>
      <c r="D71" s="97">
        <v>44.43</v>
      </c>
      <c r="E71" s="97">
        <f t="shared" si="1"/>
        <v>5913.91</v>
      </c>
      <c r="F71" s="97">
        <f t="shared" si="2"/>
        <v>2365.564</v>
      </c>
      <c r="G71" s="97">
        <f t="shared" si="3"/>
        <v>3548.346</v>
      </c>
    </row>
    <row r="72" spans="1:7" ht="19.5" customHeight="1">
      <c r="A72" s="94">
        <f t="shared" si="0"/>
        <v>64</v>
      </c>
      <c r="B72" s="95" t="s">
        <v>185</v>
      </c>
      <c r="C72" s="102" t="s">
        <v>85</v>
      </c>
      <c r="D72" s="97">
        <v>122.92999999999999</v>
      </c>
      <c r="E72" s="97">
        <f t="shared" si="1"/>
        <v>16362.76</v>
      </c>
      <c r="F72" s="97">
        <f t="shared" si="2"/>
        <v>6545.104</v>
      </c>
      <c r="G72" s="97">
        <f t="shared" si="3"/>
        <v>9817.655999999999</v>
      </c>
    </row>
    <row r="73" spans="1:7" ht="16.5">
      <c r="A73" s="94">
        <f aca="true" t="shared" si="4" ref="A73:A94">ROW(A65)</f>
        <v>65</v>
      </c>
      <c r="B73" s="95" t="s">
        <v>186</v>
      </c>
      <c r="C73" s="102" t="s">
        <v>86</v>
      </c>
      <c r="D73" s="97">
        <v>26.14</v>
      </c>
      <c r="E73" s="97">
        <f t="shared" si="1"/>
        <v>3479.4</v>
      </c>
      <c r="F73" s="97">
        <f t="shared" si="2"/>
        <v>1391.7600000000002</v>
      </c>
      <c r="G73" s="97">
        <f t="shared" si="3"/>
        <v>2087.64</v>
      </c>
    </row>
    <row r="74" spans="1:7" ht="16.5">
      <c r="A74" s="94">
        <f t="shared" si="4"/>
        <v>66</v>
      </c>
      <c r="B74" s="95" t="s">
        <v>187</v>
      </c>
      <c r="C74" s="102" t="s">
        <v>87</v>
      </c>
      <c r="D74" s="97">
        <v>29.29</v>
      </c>
      <c r="E74" s="97">
        <f aca="true" t="shared" si="5" ref="E74:E93">+ROUND(D74*$D$98,2)</f>
        <v>3898.68</v>
      </c>
      <c r="F74" s="97">
        <f aca="true" t="shared" si="6" ref="F74:F94">E74*0.4</f>
        <v>1559.472</v>
      </c>
      <c r="G74" s="97">
        <f aca="true" t="shared" si="7" ref="G74:G94">E74*0.6</f>
        <v>2339.2079999999996</v>
      </c>
    </row>
    <row r="75" spans="1:7" ht="16.5">
      <c r="A75" s="94">
        <f t="shared" si="4"/>
        <v>67</v>
      </c>
      <c r="B75" s="95" t="s">
        <v>188</v>
      </c>
      <c r="C75" s="102" t="s">
        <v>88</v>
      </c>
      <c r="D75" s="97">
        <v>30.79</v>
      </c>
      <c r="E75" s="97">
        <f t="shared" si="5"/>
        <v>4098.34</v>
      </c>
      <c r="F75" s="97">
        <f t="shared" si="6"/>
        <v>1639.3360000000002</v>
      </c>
      <c r="G75" s="97">
        <f t="shared" si="7"/>
        <v>2459.004</v>
      </c>
    </row>
    <row r="76" spans="1:7" ht="16.5">
      <c r="A76" s="94">
        <f t="shared" si="4"/>
        <v>68</v>
      </c>
      <c r="B76" s="95" t="s">
        <v>189</v>
      </c>
      <c r="C76" s="102" t="s">
        <v>89</v>
      </c>
      <c r="D76" s="97">
        <v>34.85</v>
      </c>
      <c r="E76" s="97">
        <f t="shared" si="5"/>
        <v>4638.75</v>
      </c>
      <c r="F76" s="97">
        <f t="shared" si="6"/>
        <v>1855.5</v>
      </c>
      <c r="G76" s="97">
        <f t="shared" si="7"/>
        <v>2783.25</v>
      </c>
    </row>
    <row r="77" spans="1:7" ht="16.5">
      <c r="A77" s="94">
        <f t="shared" si="4"/>
        <v>69</v>
      </c>
      <c r="B77" s="95" t="s">
        <v>190</v>
      </c>
      <c r="C77" s="102" t="s">
        <v>90</v>
      </c>
      <c r="D77" s="97">
        <v>40.64</v>
      </c>
      <c r="E77" s="97">
        <f t="shared" si="5"/>
        <v>5409.44</v>
      </c>
      <c r="F77" s="97">
        <f t="shared" si="6"/>
        <v>2163.776</v>
      </c>
      <c r="G77" s="97">
        <f t="shared" si="7"/>
        <v>3245.6639999999998</v>
      </c>
    </row>
    <row r="78" spans="1:7" ht="16.5">
      <c r="A78" s="94">
        <f t="shared" si="4"/>
        <v>70</v>
      </c>
      <c r="B78" s="100" t="s">
        <v>191</v>
      </c>
      <c r="C78" s="101" t="s">
        <v>91</v>
      </c>
      <c r="D78" s="97">
        <v>28.79</v>
      </c>
      <c r="E78" s="97">
        <f t="shared" si="5"/>
        <v>3832.13</v>
      </c>
      <c r="F78" s="97">
        <f t="shared" si="6"/>
        <v>1532.852</v>
      </c>
      <c r="G78" s="97">
        <f t="shared" si="7"/>
        <v>2299.278</v>
      </c>
    </row>
    <row r="79" spans="1:7" ht="16.5">
      <c r="A79" s="94">
        <f t="shared" si="4"/>
        <v>71</v>
      </c>
      <c r="B79" s="95" t="s">
        <v>192</v>
      </c>
      <c r="C79" s="104" t="s">
        <v>92</v>
      </c>
      <c r="D79" s="97">
        <v>81.06</v>
      </c>
      <c r="E79" s="97">
        <f t="shared" si="5"/>
        <v>10789.6</v>
      </c>
      <c r="F79" s="97">
        <f t="shared" si="6"/>
        <v>4315.84</v>
      </c>
      <c r="G79" s="97">
        <f t="shared" si="7"/>
        <v>6473.76</v>
      </c>
    </row>
    <row r="80" spans="1:7" ht="16.5">
      <c r="A80" s="94">
        <f t="shared" si="4"/>
        <v>72</v>
      </c>
      <c r="B80" s="95" t="s">
        <v>193</v>
      </c>
      <c r="C80" s="102" t="s">
        <v>93</v>
      </c>
      <c r="D80" s="97">
        <v>27.41</v>
      </c>
      <c r="E80" s="97">
        <f t="shared" si="5"/>
        <v>3648.44</v>
      </c>
      <c r="F80" s="97">
        <f t="shared" si="6"/>
        <v>1459.3760000000002</v>
      </c>
      <c r="G80" s="97">
        <f t="shared" si="7"/>
        <v>2189.064</v>
      </c>
    </row>
    <row r="81" spans="1:7" ht="16.5">
      <c r="A81" s="94">
        <f t="shared" si="4"/>
        <v>73</v>
      </c>
      <c r="B81" s="95" t="s">
        <v>194</v>
      </c>
      <c r="C81" s="102" t="s">
        <v>94</v>
      </c>
      <c r="D81" s="97">
        <v>221.98000000000002</v>
      </c>
      <c r="E81" s="97">
        <f t="shared" si="5"/>
        <v>29546.93</v>
      </c>
      <c r="F81" s="97">
        <f t="shared" si="6"/>
        <v>11818.772</v>
      </c>
      <c r="G81" s="97">
        <f t="shared" si="7"/>
        <v>17728.158</v>
      </c>
    </row>
    <row r="82" spans="1:7" ht="16.5">
      <c r="A82" s="94">
        <f t="shared" si="4"/>
        <v>74</v>
      </c>
      <c r="B82" s="95" t="s">
        <v>195</v>
      </c>
      <c r="C82" s="96" t="s">
        <v>95</v>
      </c>
      <c r="D82" s="97">
        <v>53.24</v>
      </c>
      <c r="E82" s="97">
        <f t="shared" si="5"/>
        <v>7086.58</v>
      </c>
      <c r="F82" s="97">
        <f t="shared" si="6"/>
        <v>2834.632</v>
      </c>
      <c r="G82" s="97">
        <f t="shared" si="7"/>
        <v>4251.947999999999</v>
      </c>
    </row>
    <row r="83" spans="1:7" ht="16.5">
      <c r="A83" s="94">
        <f t="shared" si="4"/>
        <v>75</v>
      </c>
      <c r="B83" s="95" t="s">
        <v>196</v>
      </c>
      <c r="C83" s="103" t="s">
        <v>96</v>
      </c>
      <c r="D83" s="97">
        <v>21.43</v>
      </c>
      <c r="E83" s="97">
        <f t="shared" si="5"/>
        <v>2852.47</v>
      </c>
      <c r="F83" s="97">
        <f t="shared" si="6"/>
        <v>1140.988</v>
      </c>
      <c r="G83" s="97">
        <f t="shared" si="7"/>
        <v>1711.4819999999997</v>
      </c>
    </row>
    <row r="84" spans="1:7" ht="16.5">
      <c r="A84" s="94">
        <f t="shared" si="4"/>
        <v>76</v>
      </c>
      <c r="B84" s="95" t="s">
        <v>197</v>
      </c>
      <c r="C84" s="96" t="s">
        <v>97</v>
      </c>
      <c r="D84" s="97">
        <v>45.29</v>
      </c>
      <c r="E84" s="97">
        <f t="shared" si="5"/>
        <v>6028.38</v>
      </c>
      <c r="F84" s="97">
        <f t="shared" si="6"/>
        <v>2411.3520000000003</v>
      </c>
      <c r="G84" s="97">
        <f t="shared" si="7"/>
        <v>3617.028</v>
      </c>
    </row>
    <row r="85" spans="1:7" ht="16.5">
      <c r="A85" s="94">
        <f t="shared" si="4"/>
        <v>77</v>
      </c>
      <c r="B85" s="95" t="s">
        <v>198</v>
      </c>
      <c r="C85" s="96" t="s">
        <v>98</v>
      </c>
      <c r="D85" s="97">
        <v>23.37</v>
      </c>
      <c r="E85" s="97">
        <f t="shared" si="5"/>
        <v>3110.69</v>
      </c>
      <c r="F85" s="97">
        <f t="shared" si="6"/>
        <v>1244.276</v>
      </c>
      <c r="G85" s="97">
        <f t="shared" si="7"/>
        <v>1866.414</v>
      </c>
    </row>
    <row r="86" spans="1:7" ht="16.5">
      <c r="A86" s="94">
        <f t="shared" si="4"/>
        <v>78</v>
      </c>
      <c r="B86" s="100" t="s">
        <v>199</v>
      </c>
      <c r="C86" s="101" t="s">
        <v>99</v>
      </c>
      <c r="D86" s="97">
        <v>47.93</v>
      </c>
      <c r="E86" s="97">
        <f t="shared" si="5"/>
        <v>6379.78</v>
      </c>
      <c r="F86" s="97">
        <f t="shared" si="6"/>
        <v>2551.9120000000003</v>
      </c>
      <c r="G86" s="97">
        <f t="shared" si="7"/>
        <v>3827.8679999999995</v>
      </c>
    </row>
    <row r="87" spans="1:7" ht="16.5">
      <c r="A87" s="94">
        <f t="shared" si="4"/>
        <v>79</v>
      </c>
      <c r="B87" s="100" t="s">
        <v>200</v>
      </c>
      <c r="C87" s="101" t="s">
        <v>100</v>
      </c>
      <c r="D87" s="97">
        <v>41</v>
      </c>
      <c r="E87" s="97">
        <f t="shared" si="5"/>
        <v>5457.36</v>
      </c>
      <c r="F87" s="97">
        <f t="shared" si="6"/>
        <v>2182.944</v>
      </c>
      <c r="G87" s="97">
        <f t="shared" si="7"/>
        <v>3274.4159999999997</v>
      </c>
    </row>
    <row r="88" spans="1:7" ht="16.5">
      <c r="A88" s="94">
        <f t="shared" si="4"/>
        <v>80</v>
      </c>
      <c r="B88" s="95" t="s">
        <v>201</v>
      </c>
      <c r="C88" s="96" t="s">
        <v>101</v>
      </c>
      <c r="D88" s="97">
        <v>40.19</v>
      </c>
      <c r="E88" s="97">
        <f t="shared" si="5"/>
        <v>5349.54</v>
      </c>
      <c r="F88" s="97">
        <f t="shared" si="6"/>
        <v>2139.8160000000003</v>
      </c>
      <c r="G88" s="97">
        <f t="shared" si="7"/>
        <v>3209.7239999999997</v>
      </c>
    </row>
    <row r="89" spans="1:7" ht="16.5">
      <c r="A89" s="94">
        <f t="shared" si="4"/>
        <v>81</v>
      </c>
      <c r="B89" s="100" t="s">
        <v>202</v>
      </c>
      <c r="C89" s="101" t="s">
        <v>102</v>
      </c>
      <c r="D89" s="97">
        <v>27.79</v>
      </c>
      <c r="E89" s="97">
        <f t="shared" si="5"/>
        <v>3699.02</v>
      </c>
      <c r="F89" s="97">
        <f t="shared" si="6"/>
        <v>1479.6080000000002</v>
      </c>
      <c r="G89" s="97">
        <f t="shared" si="7"/>
        <v>2219.412</v>
      </c>
    </row>
    <row r="90" spans="1:7" ht="16.5">
      <c r="A90" s="94">
        <f t="shared" si="4"/>
        <v>82</v>
      </c>
      <c r="B90" s="95" t="s">
        <v>203</v>
      </c>
      <c r="C90" s="96" t="s">
        <v>103</v>
      </c>
      <c r="D90" s="97">
        <v>31.29</v>
      </c>
      <c r="E90" s="97">
        <f t="shared" si="5"/>
        <v>4164.9</v>
      </c>
      <c r="F90" s="97">
        <f t="shared" si="6"/>
        <v>1665.96</v>
      </c>
      <c r="G90" s="97">
        <f t="shared" si="7"/>
        <v>2498.9399999999996</v>
      </c>
    </row>
    <row r="91" spans="1:7" ht="16.5">
      <c r="A91" s="94">
        <f t="shared" si="4"/>
        <v>83</v>
      </c>
      <c r="B91" s="100" t="s">
        <v>204</v>
      </c>
      <c r="C91" s="101" t="s">
        <v>104</v>
      </c>
      <c r="D91" s="97">
        <v>5.99</v>
      </c>
      <c r="E91" s="97">
        <f t="shared" si="5"/>
        <v>797.31</v>
      </c>
      <c r="F91" s="97">
        <f t="shared" si="6"/>
        <v>318.924</v>
      </c>
      <c r="G91" s="97">
        <f t="shared" si="7"/>
        <v>478.38599999999997</v>
      </c>
    </row>
    <row r="92" spans="1:7" ht="16.5">
      <c r="A92" s="94">
        <f t="shared" si="4"/>
        <v>84</v>
      </c>
      <c r="B92" s="100" t="s">
        <v>205</v>
      </c>
      <c r="C92" s="101" t="s">
        <v>105</v>
      </c>
      <c r="D92" s="97">
        <v>40.93</v>
      </c>
      <c r="E92" s="97">
        <f t="shared" si="5"/>
        <v>5448.04</v>
      </c>
      <c r="F92" s="97">
        <f t="shared" si="6"/>
        <v>2179.216</v>
      </c>
      <c r="G92" s="97">
        <f t="shared" si="7"/>
        <v>3268.824</v>
      </c>
    </row>
    <row r="93" spans="1:7" ht="16.5">
      <c r="A93" s="94">
        <f t="shared" si="4"/>
        <v>85</v>
      </c>
      <c r="B93" s="100" t="s">
        <v>206</v>
      </c>
      <c r="C93" s="101" t="s">
        <v>106</v>
      </c>
      <c r="D93" s="97">
        <v>29.79</v>
      </c>
      <c r="E93" s="97">
        <f t="shared" si="5"/>
        <v>3965.24</v>
      </c>
      <c r="F93" s="97">
        <f t="shared" si="6"/>
        <v>1586.096</v>
      </c>
      <c r="G93" s="97">
        <f t="shared" si="7"/>
        <v>2379.144</v>
      </c>
    </row>
    <row r="94" spans="1:7" ht="16.5">
      <c r="A94" s="94">
        <f t="shared" si="4"/>
        <v>86</v>
      </c>
      <c r="B94" s="100" t="s">
        <v>207</v>
      </c>
      <c r="C94" s="101" t="s">
        <v>107</v>
      </c>
      <c r="D94" s="97">
        <v>32.07</v>
      </c>
      <c r="E94" s="97">
        <f>+ROUND(D94*$D$98,2)</f>
        <v>4268.72</v>
      </c>
      <c r="F94" s="97">
        <f t="shared" si="6"/>
        <v>1707.4880000000003</v>
      </c>
      <c r="G94" s="97">
        <f t="shared" si="7"/>
        <v>2561.232</v>
      </c>
    </row>
    <row r="95" spans="1:7" ht="16.5">
      <c r="A95" s="94"/>
      <c r="B95" s="105"/>
      <c r="C95" s="106" t="s">
        <v>108</v>
      </c>
      <c r="D95" s="107">
        <f>SUM(D9:D94)</f>
        <v>4992.801428571429</v>
      </c>
      <c r="E95" s="107">
        <f>SUM(E9:E94)</f>
        <v>664573.2399999998</v>
      </c>
      <c r="F95" s="107">
        <f>SUM(F9:F94)</f>
        <v>265829.2960000001</v>
      </c>
      <c r="G95" s="107">
        <f>SUM(G9:G94)</f>
        <v>398743.94400000013</v>
      </c>
    </row>
    <row r="96" spans="1:3" ht="16.5">
      <c r="A96" s="108"/>
      <c r="B96" s="108"/>
      <c r="C96" s="109"/>
    </row>
    <row r="97" spans="1:4" ht="16.5">
      <c r="A97" s="108"/>
      <c r="B97" s="108"/>
      <c r="C97" s="110" t="s">
        <v>214</v>
      </c>
      <c r="D97" s="111">
        <v>664573.24</v>
      </c>
    </row>
    <row r="98" spans="3:4" ht="16.5">
      <c r="C98" s="110" t="s">
        <v>215</v>
      </c>
      <c r="D98" s="112">
        <f>+D97/D95</f>
        <v>133.10628301717816</v>
      </c>
    </row>
    <row r="99" spans="3:4" ht="16.5">
      <c r="C99" s="110"/>
      <c r="D99" s="112"/>
    </row>
    <row r="100" spans="3:4" ht="16.5">
      <c r="C100" s="110"/>
      <c r="D100" s="112"/>
    </row>
    <row r="101" spans="3:4" ht="16.5">
      <c r="C101" s="110"/>
      <c r="D101" s="112"/>
    </row>
    <row r="102" ht="16.5">
      <c r="D102" s="113" t="s">
        <v>208</v>
      </c>
    </row>
    <row r="103" ht="16.5">
      <c r="D103" s="113" t="s">
        <v>209</v>
      </c>
    </row>
    <row r="105" ht="16.5">
      <c r="D105" s="87" t="s">
        <v>210</v>
      </c>
    </row>
    <row r="106" ht="16.5">
      <c r="D106" s="87" t="s">
        <v>216</v>
      </c>
    </row>
    <row r="111" spans="1:3" s="87" customFormat="1" ht="16.5">
      <c r="A111" s="36"/>
      <c r="B111" s="36"/>
      <c r="C111" s="36"/>
    </row>
    <row r="112" spans="1:3" s="87" customFormat="1" ht="16.5">
      <c r="A112" s="36"/>
      <c r="B112" s="36"/>
      <c r="C112" s="36"/>
    </row>
    <row r="113" spans="1:3" s="87" customFormat="1" ht="16.5">
      <c r="A113" s="36"/>
      <c r="B113" s="36"/>
      <c r="C113" s="36"/>
    </row>
    <row r="114" spans="1:3" s="87" customFormat="1" ht="16.5">
      <c r="A114" s="36"/>
      <c r="B114" s="36"/>
      <c r="C114" s="36"/>
    </row>
    <row r="115" spans="1:3" s="87" customFormat="1" ht="16.5">
      <c r="A115" s="36"/>
      <c r="B115" s="36"/>
      <c r="C115" s="36"/>
    </row>
    <row r="116" spans="1:3" s="87" customFormat="1" ht="16.5">
      <c r="A116" s="36"/>
      <c r="B116" s="36"/>
      <c r="C116" s="36"/>
    </row>
    <row r="117" spans="1:3" s="87" customFormat="1" ht="16.5">
      <c r="A117" s="36"/>
      <c r="B117" s="36"/>
      <c r="C117" s="36"/>
    </row>
    <row r="118" spans="1:3" s="87" customFormat="1" ht="16.5">
      <c r="A118" s="36"/>
      <c r="B118" s="36"/>
      <c r="C118" s="36"/>
    </row>
    <row r="119" spans="1:3" s="87" customFormat="1" ht="16.5">
      <c r="A119" s="36"/>
      <c r="B119" s="36"/>
      <c r="C119" s="36"/>
    </row>
    <row r="120" spans="1:3" s="87" customFormat="1" ht="16.5">
      <c r="A120" s="36"/>
      <c r="B120" s="36"/>
      <c r="C120" s="36"/>
    </row>
    <row r="121" spans="1:3" s="87" customFormat="1" ht="16.5">
      <c r="A121" s="36"/>
      <c r="B121" s="36"/>
      <c r="C121" s="36"/>
    </row>
    <row r="122" spans="1:3" s="87" customFormat="1" ht="16.5">
      <c r="A122" s="36"/>
      <c r="B122" s="36"/>
      <c r="C122" s="36"/>
    </row>
    <row r="123" spans="1:3" s="87" customFormat="1" ht="16.5">
      <c r="A123" s="36"/>
      <c r="B123" s="36"/>
      <c r="C123" s="36"/>
    </row>
    <row r="124" spans="1:3" s="87" customFormat="1" ht="16.5">
      <c r="A124" s="36"/>
      <c r="B124" s="36"/>
      <c r="C124" s="36"/>
    </row>
    <row r="125" spans="1:3" s="87" customFormat="1" ht="16.5">
      <c r="A125" s="36"/>
      <c r="B125" s="36"/>
      <c r="C125" s="36"/>
    </row>
    <row r="126" spans="1:3" s="87" customFormat="1" ht="16.5">
      <c r="A126" s="36"/>
      <c r="B126" s="36"/>
      <c r="C126" s="36"/>
    </row>
    <row r="127" spans="1:3" s="87" customFormat="1" ht="16.5">
      <c r="A127" s="36"/>
      <c r="B127" s="36"/>
      <c r="C127" s="36"/>
    </row>
    <row r="128" spans="1:3" s="87" customFormat="1" ht="16.5">
      <c r="A128" s="36"/>
      <c r="B128" s="36"/>
      <c r="C128" s="36"/>
    </row>
    <row r="129" spans="1:3" s="87" customFormat="1" ht="16.5">
      <c r="A129" s="36"/>
      <c r="B129" s="36"/>
      <c r="C129" s="36"/>
    </row>
    <row r="130" spans="1:3" s="87" customFormat="1" ht="16.5">
      <c r="A130" s="36"/>
      <c r="B130" s="36"/>
      <c r="C130" s="36"/>
    </row>
    <row r="131" spans="1:3" s="87" customFormat="1" ht="16.5">
      <c r="A131" s="36"/>
      <c r="B131" s="36"/>
      <c r="C131" s="36"/>
    </row>
    <row r="132" spans="1:3" s="87" customFormat="1" ht="16.5">
      <c r="A132" s="36"/>
      <c r="B132" s="36"/>
      <c r="C132" s="36"/>
    </row>
    <row r="133" spans="1:3" s="87" customFormat="1" ht="16.5">
      <c r="A133" s="36"/>
      <c r="B133" s="36"/>
      <c r="C133" s="36"/>
    </row>
    <row r="134" spans="1:3" s="87" customFormat="1" ht="16.5">
      <c r="A134" s="36"/>
      <c r="B134" s="36"/>
      <c r="C134" s="36"/>
    </row>
    <row r="135" spans="1:3" s="87" customFormat="1" ht="16.5">
      <c r="A135" s="36"/>
      <c r="B135" s="36"/>
      <c r="C135" s="36"/>
    </row>
    <row r="136" spans="1:3" s="87" customFormat="1" ht="16.5">
      <c r="A136" s="36"/>
      <c r="B136" s="36"/>
      <c r="C136" s="36"/>
    </row>
    <row r="137" spans="1:3" s="87" customFormat="1" ht="16.5">
      <c r="A137" s="36"/>
      <c r="B137" s="36"/>
      <c r="C137" s="36"/>
    </row>
    <row r="138" spans="1:3" s="87" customFormat="1" ht="16.5">
      <c r="A138" s="36"/>
      <c r="B138" s="36"/>
      <c r="C138" s="36"/>
    </row>
    <row r="139" spans="1:3" s="87" customFormat="1" ht="16.5">
      <c r="A139" s="36"/>
      <c r="B139" s="36"/>
      <c r="C139" s="36"/>
    </row>
    <row r="140" spans="1:3" s="87" customFormat="1" ht="16.5">
      <c r="A140" s="36"/>
      <c r="B140" s="36"/>
      <c r="C140" s="36"/>
    </row>
    <row r="141" spans="1:3" s="87" customFormat="1" ht="16.5">
      <c r="A141" s="36"/>
      <c r="B141" s="36"/>
      <c r="C141" s="36"/>
    </row>
    <row r="142" spans="1:3" s="87" customFormat="1" ht="16.5">
      <c r="A142" s="36"/>
      <c r="B142" s="36"/>
      <c r="C142" s="36"/>
    </row>
    <row r="143" spans="1:3" s="87" customFormat="1" ht="16.5">
      <c r="A143" s="36"/>
      <c r="B143" s="36"/>
      <c r="C143" s="36"/>
    </row>
    <row r="144" spans="1:3" s="87" customFormat="1" ht="16.5">
      <c r="A144" s="36"/>
      <c r="B144" s="36"/>
      <c r="C144" s="36"/>
    </row>
    <row r="145" spans="1:3" s="87" customFormat="1" ht="16.5">
      <c r="A145" s="36"/>
      <c r="B145" s="36"/>
      <c r="C145" s="36"/>
    </row>
    <row r="146" spans="1:3" s="87" customFormat="1" ht="16.5">
      <c r="A146" s="36"/>
      <c r="B146" s="36"/>
      <c r="C146" s="36"/>
    </row>
    <row r="147" spans="1:3" s="87" customFormat="1" ht="16.5">
      <c r="A147" s="36"/>
      <c r="B147" s="36"/>
      <c r="C147" s="36"/>
    </row>
    <row r="148" spans="1:3" s="87" customFormat="1" ht="16.5">
      <c r="A148" s="36"/>
      <c r="B148" s="36"/>
      <c r="C148" s="36"/>
    </row>
    <row r="149" spans="1:3" s="87" customFormat="1" ht="16.5">
      <c r="A149" s="36"/>
      <c r="B149" s="36"/>
      <c r="C149" s="36"/>
    </row>
    <row r="150" spans="1:3" s="87" customFormat="1" ht="16.5">
      <c r="A150" s="36"/>
      <c r="B150" s="36"/>
      <c r="C150" s="36"/>
    </row>
    <row r="151" spans="1:3" s="87" customFormat="1" ht="16.5">
      <c r="A151" s="36"/>
      <c r="B151" s="36"/>
      <c r="C151" s="36"/>
    </row>
    <row r="152" spans="1:3" s="87" customFormat="1" ht="16.5">
      <c r="A152" s="36"/>
      <c r="B152" s="36"/>
      <c r="C152" s="36"/>
    </row>
    <row r="153" spans="1:3" s="87" customFormat="1" ht="16.5">
      <c r="A153" s="36"/>
      <c r="B153" s="36"/>
      <c r="C153" s="36"/>
    </row>
    <row r="154" spans="1:3" s="87" customFormat="1" ht="16.5">
      <c r="A154" s="36"/>
      <c r="B154" s="36"/>
      <c r="C154" s="36"/>
    </row>
    <row r="155" spans="1:3" s="87" customFormat="1" ht="16.5">
      <c r="A155" s="36"/>
      <c r="B155" s="36"/>
      <c r="C155" s="36"/>
    </row>
    <row r="156" spans="1:3" s="87" customFormat="1" ht="16.5">
      <c r="A156" s="36"/>
      <c r="B156" s="36"/>
      <c r="C156" s="36"/>
    </row>
    <row r="157" spans="1:3" s="87" customFormat="1" ht="16.5">
      <c r="A157" s="36"/>
      <c r="B157" s="36"/>
      <c r="C157" s="36"/>
    </row>
    <row r="158" spans="1:3" s="87" customFormat="1" ht="16.5">
      <c r="A158" s="36"/>
      <c r="B158" s="36"/>
      <c r="C158" s="36"/>
    </row>
    <row r="159" spans="1:3" s="87" customFormat="1" ht="16.5">
      <c r="A159" s="36"/>
      <c r="B159" s="36"/>
      <c r="C159" s="36"/>
    </row>
    <row r="160" spans="1:3" s="87" customFormat="1" ht="16.5">
      <c r="A160" s="36"/>
      <c r="B160" s="36"/>
      <c r="C160" s="36"/>
    </row>
    <row r="161" spans="1:3" s="87" customFormat="1" ht="16.5">
      <c r="A161" s="36"/>
      <c r="B161" s="36"/>
      <c r="C161" s="36"/>
    </row>
    <row r="162" spans="1:3" s="87" customFormat="1" ht="16.5">
      <c r="A162" s="36"/>
      <c r="B162" s="36"/>
      <c r="C162" s="36"/>
    </row>
    <row r="163" spans="1:3" s="87" customFormat="1" ht="16.5">
      <c r="A163" s="36"/>
      <c r="B163" s="36"/>
      <c r="C163" s="36"/>
    </row>
    <row r="164" spans="1:3" s="87" customFormat="1" ht="16.5">
      <c r="A164" s="36"/>
      <c r="B164" s="36"/>
      <c r="C164" s="36"/>
    </row>
    <row r="165" spans="1:3" s="87" customFormat="1" ht="16.5">
      <c r="A165" s="36"/>
      <c r="B165" s="36"/>
      <c r="C165" s="36"/>
    </row>
    <row r="166" spans="1:3" s="87" customFormat="1" ht="16.5">
      <c r="A166" s="36"/>
      <c r="B166" s="36"/>
      <c r="C166" s="36"/>
    </row>
    <row r="167" spans="1:3" s="87" customFormat="1" ht="16.5">
      <c r="A167" s="36"/>
      <c r="B167" s="36"/>
      <c r="C167" s="36"/>
    </row>
    <row r="168" spans="1:3" s="87" customFormat="1" ht="16.5">
      <c r="A168" s="36"/>
      <c r="B168" s="36"/>
      <c r="C168" s="36"/>
    </row>
    <row r="169" spans="1:3" s="87" customFormat="1" ht="16.5">
      <c r="A169" s="36"/>
      <c r="B169" s="36"/>
      <c r="C169" s="36"/>
    </row>
    <row r="170" spans="1:3" s="87" customFormat="1" ht="16.5">
      <c r="A170" s="36"/>
      <c r="B170" s="36"/>
      <c r="C170" s="36"/>
    </row>
    <row r="171" spans="1:3" s="87" customFormat="1" ht="16.5">
      <c r="A171" s="36"/>
      <c r="B171" s="36"/>
      <c r="C171" s="36"/>
    </row>
    <row r="172" spans="1:3" s="87" customFormat="1" ht="16.5">
      <c r="A172" s="36"/>
      <c r="B172" s="36"/>
      <c r="C172" s="36"/>
    </row>
    <row r="173" spans="1:3" s="87" customFormat="1" ht="16.5">
      <c r="A173" s="36"/>
      <c r="B173" s="36"/>
      <c r="C173" s="36"/>
    </row>
    <row r="174" spans="1:3" s="87" customFormat="1" ht="16.5">
      <c r="A174" s="36"/>
      <c r="B174" s="36"/>
      <c r="C174" s="36"/>
    </row>
    <row r="175" spans="1:3" s="87" customFormat="1" ht="16.5">
      <c r="A175" s="36"/>
      <c r="B175" s="36"/>
      <c r="C175" s="36"/>
    </row>
    <row r="176" spans="1:3" s="87" customFormat="1" ht="16.5">
      <c r="A176" s="36"/>
      <c r="B176" s="36"/>
      <c r="C176" s="36"/>
    </row>
    <row r="177" spans="1:3" s="87" customFormat="1" ht="16.5">
      <c r="A177" s="36"/>
      <c r="B177" s="36"/>
      <c r="C177" s="36"/>
    </row>
    <row r="178" spans="1:3" s="87" customFormat="1" ht="16.5">
      <c r="A178" s="36"/>
      <c r="B178" s="36"/>
      <c r="C178" s="36"/>
    </row>
    <row r="179" spans="1:3" s="87" customFormat="1" ht="16.5">
      <c r="A179" s="36"/>
      <c r="B179" s="36"/>
      <c r="C179" s="36"/>
    </row>
    <row r="180" spans="1:3" s="87" customFormat="1" ht="16.5">
      <c r="A180" s="36"/>
      <c r="B180" s="36"/>
      <c r="C180" s="36"/>
    </row>
    <row r="181" spans="1:3" s="87" customFormat="1" ht="16.5">
      <c r="A181" s="36"/>
      <c r="B181" s="36"/>
      <c r="C181" s="36"/>
    </row>
    <row r="182" spans="1:3" s="87" customFormat="1" ht="16.5">
      <c r="A182" s="36"/>
      <c r="B182" s="36"/>
      <c r="C182" s="36"/>
    </row>
    <row r="183" spans="1:3" s="87" customFormat="1" ht="16.5">
      <c r="A183" s="36"/>
      <c r="B183" s="36"/>
      <c r="C183" s="36"/>
    </row>
    <row r="184" spans="1:3" s="87" customFormat="1" ht="16.5">
      <c r="A184" s="36"/>
      <c r="B184" s="36"/>
      <c r="C184" s="36"/>
    </row>
    <row r="185" spans="1:3" s="87" customFormat="1" ht="16.5">
      <c r="A185" s="36"/>
      <c r="B185" s="36"/>
      <c r="C185" s="36"/>
    </row>
    <row r="186" spans="1:3" s="87" customFormat="1" ht="16.5">
      <c r="A186" s="36"/>
      <c r="B186" s="36"/>
      <c r="C186" s="36"/>
    </row>
    <row r="187" spans="1:3" s="87" customFormat="1" ht="16.5">
      <c r="A187" s="36"/>
      <c r="B187" s="36"/>
      <c r="C187" s="36"/>
    </row>
    <row r="188" spans="1:3" s="87" customFormat="1" ht="16.5">
      <c r="A188" s="36"/>
      <c r="B188" s="36"/>
      <c r="C188" s="36"/>
    </row>
    <row r="189" spans="1:3" s="87" customFormat="1" ht="16.5">
      <c r="A189" s="36"/>
      <c r="B189" s="36"/>
      <c r="C189" s="36"/>
    </row>
    <row r="190" spans="1:3" s="87" customFormat="1" ht="16.5">
      <c r="A190" s="36"/>
      <c r="B190" s="36"/>
      <c r="C190" s="36"/>
    </row>
    <row r="191" spans="1:3" s="87" customFormat="1" ht="16.5">
      <c r="A191" s="36"/>
      <c r="B191" s="36"/>
      <c r="C191" s="36"/>
    </row>
    <row r="192" spans="1:3" s="87" customFormat="1" ht="16.5">
      <c r="A192" s="36"/>
      <c r="B192" s="36"/>
      <c r="C192" s="36"/>
    </row>
    <row r="193" spans="1:3" s="87" customFormat="1" ht="16.5">
      <c r="A193" s="36"/>
      <c r="B193" s="36"/>
      <c r="C193" s="36"/>
    </row>
    <row r="194" spans="1:3" s="87" customFormat="1" ht="16.5">
      <c r="A194" s="36"/>
      <c r="B194" s="36"/>
      <c r="C194" s="36"/>
    </row>
    <row r="195" spans="1:3" s="87" customFormat="1" ht="16.5">
      <c r="A195" s="36"/>
      <c r="B195" s="36"/>
      <c r="C195" s="36"/>
    </row>
    <row r="196" spans="1:3" s="87" customFormat="1" ht="16.5">
      <c r="A196" s="36"/>
      <c r="B196" s="36"/>
      <c r="C196" s="36"/>
    </row>
    <row r="197" spans="1:3" s="87" customFormat="1" ht="16.5">
      <c r="A197" s="36"/>
      <c r="B197" s="36"/>
      <c r="C197" s="36"/>
    </row>
    <row r="198" spans="1:3" s="87" customFormat="1" ht="16.5">
      <c r="A198" s="36"/>
      <c r="B198" s="36"/>
      <c r="C198" s="36"/>
    </row>
    <row r="199" spans="1:3" s="87" customFormat="1" ht="16.5">
      <c r="A199" s="36"/>
      <c r="B199" s="36"/>
      <c r="C199" s="36"/>
    </row>
    <row r="200" spans="1:3" s="87" customFormat="1" ht="16.5">
      <c r="A200" s="36"/>
      <c r="B200" s="36"/>
      <c r="C200" s="36"/>
    </row>
    <row r="201" spans="1:3" s="87" customFormat="1" ht="16.5">
      <c r="A201" s="36"/>
      <c r="B201" s="36"/>
      <c r="C201" s="36"/>
    </row>
    <row r="202" spans="1:3" s="87" customFormat="1" ht="16.5">
      <c r="A202" s="36"/>
      <c r="B202" s="36"/>
      <c r="C202" s="36"/>
    </row>
    <row r="203" spans="1:3" s="87" customFormat="1" ht="16.5">
      <c r="A203" s="36"/>
      <c r="B203" s="36"/>
      <c r="C203" s="36"/>
    </row>
    <row r="204" spans="1:3" s="87" customFormat="1" ht="16.5">
      <c r="A204" s="36"/>
      <c r="B204" s="36"/>
      <c r="C204" s="36"/>
    </row>
    <row r="205" spans="1:3" s="87" customFormat="1" ht="16.5">
      <c r="A205" s="36"/>
      <c r="B205" s="36"/>
      <c r="C205" s="36"/>
    </row>
    <row r="206" spans="1:3" s="87" customFormat="1" ht="16.5">
      <c r="A206" s="36"/>
      <c r="B206" s="36"/>
      <c r="C206" s="36"/>
    </row>
    <row r="207" spans="1:3" s="87" customFormat="1" ht="16.5">
      <c r="A207" s="36"/>
      <c r="B207" s="36"/>
      <c r="C207" s="36"/>
    </row>
    <row r="208" spans="1:3" s="87" customFormat="1" ht="16.5">
      <c r="A208" s="36"/>
      <c r="B208" s="36"/>
      <c r="C208" s="36"/>
    </row>
    <row r="209" spans="1:3" s="87" customFormat="1" ht="16.5">
      <c r="A209" s="36"/>
      <c r="B209" s="36"/>
      <c r="C209" s="36"/>
    </row>
    <row r="210" spans="1:3" s="87" customFormat="1" ht="16.5">
      <c r="A210" s="36"/>
      <c r="B210" s="36"/>
      <c r="C210" s="36"/>
    </row>
    <row r="211" spans="1:3" s="87" customFormat="1" ht="16.5">
      <c r="A211" s="36"/>
      <c r="B211" s="36"/>
      <c r="C211" s="36"/>
    </row>
    <row r="212" spans="1:3" s="87" customFormat="1" ht="16.5">
      <c r="A212" s="36"/>
      <c r="B212" s="36"/>
      <c r="C212" s="36"/>
    </row>
    <row r="213" spans="1:3" s="87" customFormat="1" ht="16.5">
      <c r="A213" s="36"/>
      <c r="B213" s="36"/>
      <c r="C213" s="36"/>
    </row>
    <row r="214" spans="1:3" s="87" customFormat="1" ht="16.5">
      <c r="A214" s="36"/>
      <c r="B214" s="36"/>
      <c r="C214" s="36"/>
    </row>
    <row r="215" spans="1:3" s="87" customFormat="1" ht="16.5">
      <c r="A215" s="36"/>
      <c r="B215" s="36"/>
      <c r="C215" s="36"/>
    </row>
    <row r="216" spans="1:3" s="87" customFormat="1" ht="16.5">
      <c r="A216" s="36"/>
      <c r="B216" s="36"/>
      <c r="C216" s="36"/>
    </row>
    <row r="217" spans="1:3" s="87" customFormat="1" ht="16.5">
      <c r="A217" s="36"/>
      <c r="B217" s="36"/>
      <c r="C217" s="36"/>
    </row>
    <row r="218" spans="1:3" s="87" customFormat="1" ht="16.5">
      <c r="A218" s="36"/>
      <c r="B218" s="36"/>
      <c r="C218" s="36"/>
    </row>
    <row r="219" spans="1:3" s="87" customFormat="1" ht="16.5">
      <c r="A219" s="36"/>
      <c r="B219" s="36"/>
      <c r="C219" s="36"/>
    </row>
    <row r="220" spans="1:3" s="87" customFormat="1" ht="16.5">
      <c r="A220" s="36"/>
      <c r="B220" s="36"/>
      <c r="C220" s="36"/>
    </row>
    <row r="221" spans="1:3" s="87" customFormat="1" ht="16.5">
      <c r="A221" s="36"/>
      <c r="B221" s="36"/>
      <c r="C221" s="36"/>
    </row>
    <row r="222" spans="1:3" s="87" customFormat="1" ht="16.5">
      <c r="A222" s="36"/>
      <c r="B222" s="36"/>
      <c r="C222" s="36"/>
    </row>
    <row r="223" spans="1:3" s="87" customFormat="1" ht="16.5">
      <c r="A223" s="36"/>
      <c r="B223" s="36"/>
      <c r="C223" s="36"/>
    </row>
    <row r="224" spans="1:3" s="87" customFormat="1" ht="16.5">
      <c r="A224" s="36"/>
      <c r="B224" s="36"/>
      <c r="C224" s="36"/>
    </row>
    <row r="225" spans="1:3" s="87" customFormat="1" ht="16.5">
      <c r="A225" s="36"/>
      <c r="B225" s="36"/>
      <c r="C225" s="36"/>
    </row>
    <row r="226" spans="1:3" s="87" customFormat="1" ht="16.5">
      <c r="A226" s="36"/>
      <c r="B226" s="36"/>
      <c r="C226" s="36"/>
    </row>
    <row r="227" spans="1:3" s="87" customFormat="1" ht="16.5">
      <c r="A227" s="36"/>
      <c r="B227" s="36"/>
      <c r="C227" s="36"/>
    </row>
    <row r="228" spans="1:3" s="87" customFormat="1" ht="16.5">
      <c r="A228" s="36"/>
      <c r="B228" s="36"/>
      <c r="C228" s="36"/>
    </row>
    <row r="229" spans="1:3" s="87" customFormat="1" ht="16.5">
      <c r="A229" s="36"/>
      <c r="B229" s="36"/>
      <c r="C229" s="36"/>
    </row>
    <row r="230" spans="1:3" s="87" customFormat="1" ht="16.5">
      <c r="A230" s="36"/>
      <c r="B230" s="36"/>
      <c r="C230" s="36"/>
    </row>
    <row r="231" spans="1:3" s="87" customFormat="1" ht="16.5">
      <c r="A231" s="36"/>
      <c r="B231" s="36"/>
      <c r="C231" s="36"/>
    </row>
    <row r="232" spans="1:3" s="87" customFormat="1" ht="16.5">
      <c r="A232" s="36"/>
      <c r="B232" s="36"/>
      <c r="C232" s="36"/>
    </row>
    <row r="233" spans="1:3" s="87" customFormat="1" ht="16.5">
      <c r="A233" s="36"/>
      <c r="B233" s="36"/>
      <c r="C233" s="36"/>
    </row>
    <row r="234" spans="1:3" s="87" customFormat="1" ht="16.5">
      <c r="A234" s="36"/>
      <c r="B234" s="36"/>
      <c r="C234" s="36"/>
    </row>
    <row r="235" spans="1:3" s="87" customFormat="1" ht="16.5">
      <c r="A235" s="36"/>
      <c r="B235" s="36"/>
      <c r="C235" s="36"/>
    </row>
    <row r="236" spans="1:3" s="87" customFormat="1" ht="16.5">
      <c r="A236" s="36"/>
      <c r="B236" s="36"/>
      <c r="C236" s="36"/>
    </row>
    <row r="237" spans="1:3" s="87" customFormat="1" ht="16.5">
      <c r="A237" s="36"/>
      <c r="B237" s="36"/>
      <c r="C237" s="36"/>
    </row>
    <row r="238" spans="1:3" s="87" customFormat="1" ht="16.5">
      <c r="A238" s="36"/>
      <c r="B238" s="36"/>
      <c r="C238" s="36"/>
    </row>
    <row r="239" spans="1:3" s="87" customFormat="1" ht="16.5">
      <c r="A239" s="36"/>
      <c r="B239" s="36"/>
      <c r="C239" s="36"/>
    </row>
    <row r="240" spans="1:3" s="87" customFormat="1" ht="16.5">
      <c r="A240" s="36"/>
      <c r="B240" s="36"/>
      <c r="C240" s="36"/>
    </row>
    <row r="241" spans="1:3" s="87" customFormat="1" ht="16.5">
      <c r="A241" s="36"/>
      <c r="B241" s="36"/>
      <c r="C241" s="36"/>
    </row>
    <row r="242" spans="1:3" s="87" customFormat="1" ht="16.5">
      <c r="A242" s="36"/>
      <c r="B242" s="36"/>
      <c r="C242" s="36"/>
    </row>
    <row r="243" spans="1:3" s="87" customFormat="1" ht="16.5">
      <c r="A243" s="36"/>
      <c r="B243" s="36"/>
      <c r="C243" s="36"/>
    </row>
    <row r="244" spans="1:3" s="87" customFormat="1" ht="16.5">
      <c r="A244" s="36"/>
      <c r="B244" s="36"/>
      <c r="C244" s="36"/>
    </row>
    <row r="245" spans="1:3" s="87" customFormat="1" ht="16.5">
      <c r="A245" s="36"/>
      <c r="B245" s="36"/>
      <c r="C245" s="36"/>
    </row>
    <row r="246" spans="1:3" s="87" customFormat="1" ht="16.5">
      <c r="A246" s="36"/>
      <c r="B246" s="36"/>
      <c r="C246" s="36"/>
    </row>
    <row r="247" spans="1:3" s="87" customFormat="1" ht="16.5">
      <c r="A247" s="36"/>
      <c r="B247" s="36"/>
      <c r="C247" s="36"/>
    </row>
    <row r="248" spans="1:3" s="87" customFormat="1" ht="16.5">
      <c r="A248" s="36"/>
      <c r="B248" s="36"/>
      <c r="C248" s="36"/>
    </row>
    <row r="249" spans="1:3" s="87" customFormat="1" ht="16.5">
      <c r="A249" s="36"/>
      <c r="B249" s="36"/>
      <c r="C249" s="36"/>
    </row>
    <row r="250" spans="1:3" s="87" customFormat="1" ht="16.5">
      <c r="A250" s="36"/>
      <c r="B250" s="36"/>
      <c r="C250" s="36"/>
    </row>
    <row r="251" spans="1:3" s="87" customFormat="1" ht="16.5">
      <c r="A251" s="36"/>
      <c r="B251" s="36"/>
      <c r="C251" s="36"/>
    </row>
    <row r="252" spans="1:3" s="87" customFormat="1" ht="16.5">
      <c r="A252" s="36"/>
      <c r="B252" s="36"/>
      <c r="C252" s="36"/>
    </row>
    <row r="253" spans="1:3" s="87" customFormat="1" ht="16.5">
      <c r="A253" s="36"/>
      <c r="B253" s="36"/>
      <c r="C253" s="36"/>
    </row>
    <row r="254" spans="1:3" s="87" customFormat="1" ht="16.5">
      <c r="A254" s="36"/>
      <c r="B254" s="36"/>
      <c r="C254" s="36"/>
    </row>
    <row r="255" spans="1:3" s="87" customFormat="1" ht="16.5">
      <c r="A255" s="36"/>
      <c r="B255" s="36"/>
      <c r="C255" s="36"/>
    </row>
    <row r="256" spans="1:3" s="87" customFormat="1" ht="16.5">
      <c r="A256" s="36"/>
      <c r="B256" s="36"/>
      <c r="C256" s="36"/>
    </row>
    <row r="257" spans="1:3" s="87" customFormat="1" ht="16.5">
      <c r="A257" s="36"/>
      <c r="B257" s="36"/>
      <c r="C257" s="36"/>
    </row>
    <row r="258" spans="1:3" s="87" customFormat="1" ht="16.5">
      <c r="A258" s="36"/>
      <c r="B258" s="36"/>
      <c r="C258" s="36"/>
    </row>
    <row r="259" spans="1:3" s="87" customFormat="1" ht="16.5">
      <c r="A259" s="36"/>
      <c r="B259" s="36"/>
      <c r="C259" s="36"/>
    </row>
    <row r="260" spans="1:3" s="87" customFormat="1" ht="16.5">
      <c r="A260" s="36"/>
      <c r="B260" s="36"/>
      <c r="C260" s="36"/>
    </row>
    <row r="261" spans="1:3" s="87" customFormat="1" ht="16.5">
      <c r="A261" s="36"/>
      <c r="B261" s="36"/>
      <c r="C261" s="36"/>
    </row>
    <row r="262" spans="1:3" s="87" customFormat="1" ht="16.5">
      <c r="A262" s="36"/>
      <c r="B262" s="36"/>
      <c r="C262" s="36"/>
    </row>
    <row r="263" spans="1:3" s="87" customFormat="1" ht="16.5">
      <c r="A263" s="36"/>
      <c r="B263" s="36"/>
      <c r="C263" s="36"/>
    </row>
    <row r="264" spans="1:3" s="87" customFormat="1" ht="16.5">
      <c r="A264" s="36"/>
      <c r="B264" s="36"/>
      <c r="C264" s="36"/>
    </row>
    <row r="265" spans="1:3" s="87" customFormat="1" ht="16.5">
      <c r="A265" s="36"/>
      <c r="B265" s="36"/>
      <c r="C265" s="36"/>
    </row>
    <row r="266" spans="1:3" s="87" customFormat="1" ht="16.5">
      <c r="A266" s="36"/>
      <c r="B266" s="36"/>
      <c r="C266" s="36"/>
    </row>
    <row r="267" spans="1:3" s="87" customFormat="1" ht="16.5">
      <c r="A267" s="36"/>
      <c r="B267" s="36"/>
      <c r="C267" s="36"/>
    </row>
    <row r="268" spans="1:3" s="87" customFormat="1" ht="16.5">
      <c r="A268" s="36"/>
      <c r="B268" s="36"/>
      <c r="C268" s="36"/>
    </row>
    <row r="269" spans="1:3" s="87" customFormat="1" ht="16.5">
      <c r="A269" s="36"/>
      <c r="B269" s="36"/>
      <c r="C269" s="36"/>
    </row>
    <row r="270" spans="1:3" s="87" customFormat="1" ht="16.5">
      <c r="A270" s="36"/>
      <c r="B270" s="36"/>
      <c r="C270" s="36"/>
    </row>
    <row r="271" spans="1:3" s="87" customFormat="1" ht="16.5">
      <c r="A271" s="36"/>
      <c r="B271" s="36"/>
      <c r="C271" s="36"/>
    </row>
    <row r="272" spans="1:3" s="87" customFormat="1" ht="16.5">
      <c r="A272" s="36"/>
      <c r="B272" s="36"/>
      <c r="C272" s="36"/>
    </row>
    <row r="273" spans="1:3" s="87" customFormat="1" ht="16.5">
      <c r="A273" s="36"/>
      <c r="B273" s="36"/>
      <c r="C273" s="36"/>
    </row>
    <row r="274" spans="1:3" s="87" customFormat="1" ht="16.5">
      <c r="A274" s="36"/>
      <c r="B274" s="36"/>
      <c r="C274" s="36"/>
    </row>
    <row r="275" spans="1:3" s="87" customFormat="1" ht="16.5">
      <c r="A275" s="36"/>
      <c r="B275" s="36"/>
      <c r="C275" s="36"/>
    </row>
    <row r="276" spans="1:3" s="87" customFormat="1" ht="16.5">
      <c r="A276" s="36"/>
      <c r="B276" s="36"/>
      <c r="C276" s="36"/>
    </row>
    <row r="277" spans="1:3" s="87" customFormat="1" ht="16.5">
      <c r="A277" s="36"/>
      <c r="B277" s="36"/>
      <c r="C277" s="36"/>
    </row>
    <row r="278" spans="1:3" s="87" customFormat="1" ht="16.5">
      <c r="A278" s="36"/>
      <c r="B278" s="36"/>
      <c r="C278" s="36"/>
    </row>
    <row r="279" spans="1:3" s="87" customFormat="1" ht="16.5">
      <c r="A279" s="36"/>
      <c r="B279" s="36"/>
      <c r="C279" s="36"/>
    </row>
    <row r="280" spans="1:3" s="87" customFormat="1" ht="16.5">
      <c r="A280" s="36"/>
      <c r="B280" s="36"/>
      <c r="C280" s="36"/>
    </row>
    <row r="281" spans="1:3" s="87" customFormat="1" ht="16.5">
      <c r="A281" s="36"/>
      <c r="B281" s="36"/>
      <c r="C281" s="36"/>
    </row>
    <row r="282" spans="1:3" s="87" customFormat="1" ht="16.5">
      <c r="A282" s="36"/>
      <c r="B282" s="36"/>
      <c r="C282" s="36"/>
    </row>
    <row r="283" spans="1:3" s="87" customFormat="1" ht="16.5">
      <c r="A283" s="36"/>
      <c r="B283" s="36"/>
      <c r="C283" s="36"/>
    </row>
    <row r="284" spans="1:3" s="87" customFormat="1" ht="16.5">
      <c r="A284" s="36"/>
      <c r="B284" s="36"/>
      <c r="C284" s="36"/>
    </row>
    <row r="285" spans="1:3" s="87" customFormat="1" ht="16.5">
      <c r="A285" s="36"/>
      <c r="B285" s="36"/>
      <c r="C285" s="36"/>
    </row>
    <row r="286" spans="1:3" s="87" customFormat="1" ht="16.5">
      <c r="A286" s="36"/>
      <c r="B286" s="36"/>
      <c r="C286" s="36"/>
    </row>
    <row r="287" spans="1:3" s="87" customFormat="1" ht="16.5">
      <c r="A287" s="36"/>
      <c r="B287" s="36"/>
      <c r="C287" s="36"/>
    </row>
    <row r="288" spans="1:3" s="87" customFormat="1" ht="16.5">
      <c r="A288" s="36"/>
      <c r="B288" s="36"/>
      <c r="C288" s="36"/>
    </row>
    <row r="289" spans="1:3" s="87" customFormat="1" ht="16.5">
      <c r="A289" s="36"/>
      <c r="B289" s="36"/>
      <c r="C289" s="36"/>
    </row>
    <row r="290" spans="1:3" s="87" customFormat="1" ht="16.5">
      <c r="A290" s="36"/>
      <c r="B290" s="36"/>
      <c r="C290" s="36"/>
    </row>
    <row r="291" spans="1:3" s="87" customFormat="1" ht="16.5">
      <c r="A291" s="36"/>
      <c r="B291" s="36"/>
      <c r="C291" s="36"/>
    </row>
    <row r="292" spans="1:3" s="87" customFormat="1" ht="16.5">
      <c r="A292" s="36"/>
      <c r="B292" s="36"/>
      <c r="C292" s="36"/>
    </row>
    <row r="293" spans="1:3" s="87" customFormat="1" ht="16.5">
      <c r="A293" s="36"/>
      <c r="B293" s="36"/>
      <c r="C293" s="36"/>
    </row>
    <row r="294" spans="1:3" s="87" customFormat="1" ht="16.5">
      <c r="A294" s="36"/>
      <c r="B294" s="36"/>
      <c r="C294" s="36"/>
    </row>
    <row r="295" spans="1:3" s="87" customFormat="1" ht="16.5">
      <c r="A295" s="36"/>
      <c r="B295" s="36"/>
      <c r="C295" s="36"/>
    </row>
    <row r="296" spans="1:3" s="87" customFormat="1" ht="16.5">
      <c r="A296" s="36"/>
      <c r="B296" s="36"/>
      <c r="C296" s="36"/>
    </row>
    <row r="297" spans="1:3" s="87" customFormat="1" ht="16.5">
      <c r="A297" s="36"/>
      <c r="B297" s="36"/>
      <c r="C297" s="36"/>
    </row>
    <row r="298" spans="1:3" s="87" customFormat="1" ht="16.5">
      <c r="A298" s="36"/>
      <c r="B298" s="36"/>
      <c r="C298" s="36"/>
    </row>
    <row r="299" spans="1:3" s="87" customFormat="1" ht="16.5">
      <c r="A299" s="36"/>
      <c r="B299" s="36"/>
      <c r="C299" s="36"/>
    </row>
    <row r="300" spans="1:3" s="87" customFormat="1" ht="16.5">
      <c r="A300" s="36"/>
      <c r="B300" s="36"/>
      <c r="C300" s="36"/>
    </row>
    <row r="301" spans="1:3" s="87" customFormat="1" ht="16.5">
      <c r="A301" s="36"/>
      <c r="B301" s="36"/>
      <c r="C301" s="36"/>
    </row>
    <row r="302" spans="1:3" s="87" customFormat="1" ht="16.5">
      <c r="A302" s="36"/>
      <c r="B302" s="36"/>
      <c r="C302" s="36"/>
    </row>
    <row r="303" spans="1:3" s="87" customFormat="1" ht="16.5">
      <c r="A303" s="36"/>
      <c r="B303" s="36"/>
      <c r="C303" s="36"/>
    </row>
    <row r="304" spans="1:3" s="87" customFormat="1" ht="16.5">
      <c r="A304" s="36"/>
      <c r="B304" s="36"/>
      <c r="C304" s="36"/>
    </row>
    <row r="305" spans="1:3" s="87" customFormat="1" ht="16.5">
      <c r="A305" s="36"/>
      <c r="B305" s="36"/>
      <c r="C305" s="36"/>
    </row>
    <row r="306" spans="1:3" s="87" customFormat="1" ht="16.5">
      <c r="A306" s="36"/>
      <c r="B306" s="36"/>
      <c r="C306" s="36"/>
    </row>
    <row r="307" spans="1:3" s="87" customFormat="1" ht="16.5">
      <c r="A307" s="36"/>
      <c r="B307" s="36"/>
      <c r="C307" s="36"/>
    </row>
    <row r="308" spans="1:3" s="87" customFormat="1" ht="16.5">
      <c r="A308" s="36"/>
      <c r="B308" s="36"/>
      <c r="C308" s="36"/>
    </row>
    <row r="309" spans="1:3" s="87" customFormat="1" ht="16.5">
      <c r="A309" s="36"/>
      <c r="B309" s="36"/>
      <c r="C309" s="36"/>
    </row>
    <row r="310" spans="1:3" s="87" customFormat="1" ht="16.5">
      <c r="A310" s="36"/>
      <c r="B310" s="36"/>
      <c r="C310" s="36"/>
    </row>
    <row r="311" spans="1:3" s="87" customFormat="1" ht="16.5">
      <c r="A311" s="36"/>
      <c r="B311" s="36"/>
      <c r="C311" s="36"/>
    </row>
    <row r="312" spans="1:3" s="87" customFormat="1" ht="16.5">
      <c r="A312" s="36"/>
      <c r="B312" s="36"/>
      <c r="C312" s="36"/>
    </row>
    <row r="313" spans="1:3" s="87" customFormat="1" ht="16.5">
      <c r="A313" s="36"/>
      <c r="B313" s="36"/>
      <c r="C313" s="36"/>
    </row>
    <row r="314" spans="1:3" s="87" customFormat="1" ht="16.5">
      <c r="A314" s="36"/>
      <c r="B314" s="36"/>
      <c r="C314" s="36"/>
    </row>
    <row r="315" spans="1:3" s="87" customFormat="1" ht="16.5">
      <c r="A315" s="36"/>
      <c r="B315" s="36"/>
      <c r="C315" s="36"/>
    </row>
    <row r="316" spans="1:3" s="87" customFormat="1" ht="16.5">
      <c r="A316" s="36"/>
      <c r="B316" s="36"/>
      <c r="C316" s="36"/>
    </row>
    <row r="317" spans="1:3" s="87" customFormat="1" ht="16.5">
      <c r="A317" s="36"/>
      <c r="B317" s="36"/>
      <c r="C317" s="36"/>
    </row>
    <row r="318" spans="1:3" s="87" customFormat="1" ht="16.5">
      <c r="A318" s="36"/>
      <c r="B318" s="36"/>
      <c r="C318" s="36"/>
    </row>
    <row r="319" spans="1:3" s="87" customFormat="1" ht="16.5">
      <c r="A319" s="36"/>
      <c r="B319" s="36"/>
      <c r="C319" s="36"/>
    </row>
    <row r="320" spans="1:3" s="87" customFormat="1" ht="16.5">
      <c r="A320" s="36"/>
      <c r="B320" s="36"/>
      <c r="C320" s="36"/>
    </row>
    <row r="321" spans="1:3" s="87" customFormat="1" ht="16.5">
      <c r="A321" s="36"/>
      <c r="B321" s="36"/>
      <c r="C321" s="36"/>
    </row>
    <row r="322" spans="1:3" s="87" customFormat="1" ht="16.5">
      <c r="A322" s="36"/>
      <c r="B322" s="36"/>
      <c r="C322" s="36"/>
    </row>
    <row r="323" spans="1:3" s="87" customFormat="1" ht="16.5">
      <c r="A323" s="36"/>
      <c r="B323" s="36"/>
      <c r="C323" s="36"/>
    </row>
    <row r="324" spans="1:3" s="87" customFormat="1" ht="16.5">
      <c r="A324" s="36"/>
      <c r="B324" s="36"/>
      <c r="C324" s="36"/>
    </row>
    <row r="325" spans="1:3" s="87" customFormat="1" ht="16.5">
      <c r="A325" s="36"/>
      <c r="B325" s="36"/>
      <c r="C325" s="36"/>
    </row>
    <row r="326" spans="1:3" s="87" customFormat="1" ht="16.5">
      <c r="A326" s="36"/>
      <c r="B326" s="36"/>
      <c r="C326" s="36"/>
    </row>
    <row r="327" spans="1:3" s="87" customFormat="1" ht="16.5">
      <c r="A327" s="36"/>
      <c r="B327" s="36"/>
      <c r="C327" s="36"/>
    </row>
    <row r="328" spans="1:3" s="87" customFormat="1" ht="16.5">
      <c r="A328" s="36"/>
      <c r="B328" s="36"/>
      <c r="C328" s="36"/>
    </row>
    <row r="329" spans="1:3" s="87" customFormat="1" ht="16.5">
      <c r="A329" s="36"/>
      <c r="B329" s="36"/>
      <c r="C329" s="36"/>
    </row>
    <row r="330" spans="1:3" s="87" customFormat="1" ht="16.5">
      <c r="A330" s="36"/>
      <c r="B330" s="36"/>
      <c r="C330" s="36"/>
    </row>
    <row r="331" spans="1:3" s="87" customFormat="1" ht="16.5">
      <c r="A331" s="36"/>
      <c r="B331" s="36"/>
      <c r="C331" s="36"/>
    </row>
    <row r="332" spans="1:3" s="87" customFormat="1" ht="16.5">
      <c r="A332" s="36"/>
      <c r="B332" s="36"/>
      <c r="C332" s="36"/>
    </row>
    <row r="333" spans="1:3" s="87" customFormat="1" ht="16.5">
      <c r="A333" s="36"/>
      <c r="B333" s="36"/>
      <c r="C333" s="36"/>
    </row>
    <row r="334" spans="1:3" s="87" customFormat="1" ht="16.5">
      <c r="A334" s="36"/>
      <c r="B334" s="36"/>
      <c r="C334" s="36"/>
    </row>
    <row r="335" spans="1:3" s="87" customFormat="1" ht="16.5">
      <c r="A335" s="36"/>
      <c r="B335" s="36"/>
      <c r="C335" s="36"/>
    </row>
    <row r="336" spans="1:3" s="87" customFormat="1" ht="16.5">
      <c r="A336" s="36"/>
      <c r="B336" s="36"/>
      <c r="C336" s="36"/>
    </row>
    <row r="337" spans="1:3" s="87" customFormat="1" ht="16.5">
      <c r="A337" s="36"/>
      <c r="B337" s="36"/>
      <c r="C337" s="36"/>
    </row>
    <row r="338" spans="1:3" s="87" customFormat="1" ht="16.5">
      <c r="A338" s="36"/>
      <c r="B338" s="36"/>
      <c r="C338" s="36"/>
    </row>
    <row r="339" spans="1:3" s="87" customFormat="1" ht="16.5">
      <c r="A339" s="36"/>
      <c r="B339" s="36"/>
      <c r="C339" s="36"/>
    </row>
    <row r="340" spans="1:3" s="87" customFormat="1" ht="16.5">
      <c r="A340" s="36"/>
      <c r="B340" s="36"/>
      <c r="C340" s="36"/>
    </row>
    <row r="341" spans="1:3" s="87" customFormat="1" ht="16.5">
      <c r="A341" s="36"/>
      <c r="B341" s="36"/>
      <c r="C341" s="36"/>
    </row>
    <row r="342" spans="1:3" s="87" customFormat="1" ht="16.5">
      <c r="A342" s="36"/>
      <c r="B342" s="36"/>
      <c r="C342" s="36"/>
    </row>
    <row r="343" spans="1:3" s="87" customFormat="1" ht="16.5">
      <c r="A343" s="36"/>
      <c r="B343" s="36"/>
      <c r="C343" s="36"/>
    </row>
    <row r="344" spans="1:3" s="87" customFormat="1" ht="16.5">
      <c r="A344" s="36"/>
      <c r="B344" s="36"/>
      <c r="C344" s="36"/>
    </row>
    <row r="345" spans="1:3" s="87" customFormat="1" ht="16.5">
      <c r="A345" s="36"/>
      <c r="B345" s="36"/>
      <c r="C345" s="36"/>
    </row>
    <row r="346" spans="1:3" s="87" customFormat="1" ht="16.5">
      <c r="A346" s="36"/>
      <c r="B346" s="36"/>
      <c r="C346" s="36"/>
    </row>
    <row r="347" spans="1:3" s="87" customFormat="1" ht="16.5">
      <c r="A347" s="36"/>
      <c r="B347" s="36"/>
      <c r="C347" s="36"/>
    </row>
    <row r="348" spans="1:3" s="87" customFormat="1" ht="16.5">
      <c r="A348" s="36"/>
      <c r="B348" s="36"/>
      <c r="C348" s="36"/>
    </row>
    <row r="349" spans="1:3" s="87" customFormat="1" ht="16.5">
      <c r="A349" s="36"/>
      <c r="B349" s="36"/>
      <c r="C349" s="36"/>
    </row>
    <row r="350" spans="1:3" s="87" customFormat="1" ht="16.5">
      <c r="A350" s="36"/>
      <c r="B350" s="36"/>
      <c r="C350" s="36"/>
    </row>
    <row r="351" spans="1:3" s="87" customFormat="1" ht="16.5">
      <c r="A351" s="36"/>
      <c r="B351" s="36"/>
      <c r="C351" s="36"/>
    </row>
    <row r="352" spans="1:3" s="87" customFormat="1" ht="16.5">
      <c r="A352" s="36"/>
      <c r="B352" s="36"/>
      <c r="C352" s="36"/>
    </row>
    <row r="353" spans="1:3" s="87" customFormat="1" ht="16.5">
      <c r="A353" s="36"/>
      <c r="B353" s="36"/>
      <c r="C353" s="36"/>
    </row>
    <row r="354" spans="1:3" s="87" customFormat="1" ht="16.5">
      <c r="A354" s="36"/>
      <c r="B354" s="36"/>
      <c r="C354" s="36"/>
    </row>
    <row r="355" spans="1:3" s="87" customFormat="1" ht="16.5">
      <c r="A355" s="36"/>
      <c r="B355" s="36"/>
      <c r="C355" s="36"/>
    </row>
    <row r="356" spans="1:3" s="87" customFormat="1" ht="16.5">
      <c r="A356" s="36"/>
      <c r="B356" s="36"/>
      <c r="C356" s="36"/>
    </row>
    <row r="357" spans="1:3" s="87" customFormat="1" ht="16.5">
      <c r="A357" s="36"/>
      <c r="B357" s="36"/>
      <c r="C357" s="36"/>
    </row>
    <row r="358" spans="1:3" s="87" customFormat="1" ht="16.5">
      <c r="A358" s="36"/>
      <c r="B358" s="36"/>
      <c r="C358" s="36"/>
    </row>
    <row r="359" spans="1:3" s="87" customFormat="1" ht="16.5">
      <c r="A359" s="36"/>
      <c r="B359" s="36"/>
      <c r="C359" s="36"/>
    </row>
    <row r="360" spans="1:3" s="87" customFormat="1" ht="16.5">
      <c r="A360" s="36"/>
      <c r="B360" s="36"/>
      <c r="C360" s="36"/>
    </row>
    <row r="361" spans="1:3" s="87" customFormat="1" ht="16.5">
      <c r="A361" s="36"/>
      <c r="B361" s="36"/>
      <c r="C361" s="36"/>
    </row>
    <row r="362" spans="1:3" s="87" customFormat="1" ht="16.5">
      <c r="A362" s="36"/>
      <c r="B362" s="36"/>
      <c r="C362" s="36"/>
    </row>
    <row r="363" spans="1:3" s="87" customFormat="1" ht="16.5">
      <c r="A363" s="36"/>
      <c r="B363" s="36"/>
      <c r="C363" s="36"/>
    </row>
    <row r="364" spans="1:3" s="87" customFormat="1" ht="16.5">
      <c r="A364" s="36"/>
      <c r="B364" s="36"/>
      <c r="C364" s="36"/>
    </row>
    <row r="365" spans="1:3" s="87" customFormat="1" ht="16.5">
      <c r="A365" s="36"/>
      <c r="B365" s="36"/>
      <c r="C365" s="36"/>
    </row>
    <row r="366" spans="1:3" s="87" customFormat="1" ht="16.5">
      <c r="A366" s="36"/>
      <c r="B366" s="36"/>
      <c r="C366" s="36"/>
    </row>
    <row r="367" spans="1:3" s="87" customFormat="1" ht="16.5">
      <c r="A367" s="36"/>
      <c r="B367" s="36"/>
      <c r="C367" s="36"/>
    </row>
    <row r="368" spans="1:3" s="87" customFormat="1" ht="16.5">
      <c r="A368" s="36"/>
      <c r="B368" s="36"/>
      <c r="C368" s="36"/>
    </row>
    <row r="369" spans="1:3" s="87" customFormat="1" ht="16.5">
      <c r="A369" s="36"/>
      <c r="B369" s="36"/>
      <c r="C369" s="36"/>
    </row>
    <row r="370" spans="1:3" s="87" customFormat="1" ht="16.5">
      <c r="A370" s="36"/>
      <c r="B370" s="36"/>
      <c r="C370" s="36"/>
    </row>
    <row r="371" spans="1:3" s="87" customFormat="1" ht="16.5">
      <c r="A371" s="36"/>
      <c r="B371" s="36"/>
      <c r="C371" s="36"/>
    </row>
    <row r="372" spans="1:3" s="87" customFormat="1" ht="16.5">
      <c r="A372" s="36"/>
      <c r="B372" s="36"/>
      <c r="C372" s="36"/>
    </row>
    <row r="373" spans="1:3" s="87" customFormat="1" ht="16.5">
      <c r="A373" s="36"/>
      <c r="B373" s="36"/>
      <c r="C373" s="36"/>
    </row>
    <row r="374" spans="1:3" s="87" customFormat="1" ht="16.5">
      <c r="A374" s="36"/>
      <c r="B374" s="36"/>
      <c r="C374" s="36"/>
    </row>
    <row r="375" spans="1:3" s="87" customFormat="1" ht="16.5">
      <c r="A375" s="36"/>
      <c r="B375" s="36"/>
      <c r="C375" s="36"/>
    </row>
    <row r="376" spans="1:3" s="87" customFormat="1" ht="16.5">
      <c r="A376" s="36"/>
      <c r="B376" s="36"/>
      <c r="C376" s="36"/>
    </row>
    <row r="377" spans="1:3" s="87" customFormat="1" ht="16.5">
      <c r="A377" s="36"/>
      <c r="B377" s="36"/>
      <c r="C377" s="36"/>
    </row>
    <row r="378" spans="1:3" s="87" customFormat="1" ht="16.5">
      <c r="A378" s="36"/>
      <c r="B378" s="36"/>
      <c r="C378" s="36"/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70">
      <selection activeCell="O83" sqref="O83"/>
    </sheetView>
  </sheetViews>
  <sheetFormatPr defaultColWidth="9.140625" defaultRowHeight="15"/>
  <cols>
    <col min="1" max="1" width="8.00390625" style="114" customWidth="1"/>
    <col min="2" max="2" width="10.00390625" style="114" customWidth="1"/>
    <col min="3" max="3" width="35.00390625" style="114" customWidth="1"/>
    <col min="4" max="4" width="17.28125" style="114" customWidth="1"/>
    <col min="5" max="6" width="15.8515625" style="114" customWidth="1"/>
    <col min="7" max="8" width="18.28125" style="114" customWidth="1"/>
    <col min="9" max="16384" width="9.140625" style="114" customWidth="1"/>
  </cols>
  <sheetData>
    <row r="1" ht="15">
      <c r="I1" s="115"/>
    </row>
    <row r="2" spans="2:4" s="116" customFormat="1" ht="15.75">
      <c r="B2" s="117"/>
      <c r="C2" s="118" t="s">
        <v>217</v>
      </c>
      <c r="D2" s="118"/>
    </row>
    <row r="3" spans="2:4" s="116" customFormat="1" ht="15.75">
      <c r="B3" s="117"/>
      <c r="C3" s="118"/>
      <c r="D3" s="118"/>
    </row>
    <row r="4" spans="3:4" ht="15">
      <c r="C4" s="119" t="s">
        <v>211</v>
      </c>
      <c r="D4" s="119"/>
    </row>
    <row r="5" ht="15"/>
    <row r="6" spans="1:9" ht="47.25">
      <c r="A6" s="120" t="s">
        <v>18</v>
      </c>
      <c r="B6" s="120" t="s">
        <v>218</v>
      </c>
      <c r="C6" s="120" t="s">
        <v>20</v>
      </c>
      <c r="D6" s="121" t="s">
        <v>219</v>
      </c>
      <c r="E6" s="122" t="s">
        <v>220</v>
      </c>
      <c r="F6" s="122" t="s">
        <v>221</v>
      </c>
      <c r="G6" s="122" t="s">
        <v>271</v>
      </c>
      <c r="H6" s="122" t="s">
        <v>272</v>
      </c>
      <c r="I6" s="123"/>
    </row>
    <row r="7" spans="1:8" s="130" customFormat="1" ht="29.25" customHeight="1">
      <c r="A7" s="124">
        <v>1</v>
      </c>
      <c r="B7" s="125" t="s">
        <v>122</v>
      </c>
      <c r="C7" s="126" t="s">
        <v>222</v>
      </c>
      <c r="D7" s="200">
        <v>2</v>
      </c>
      <c r="E7" s="127">
        <v>3</v>
      </c>
      <c r="F7" s="127">
        <v>25</v>
      </c>
      <c r="G7" s="128">
        <v>20</v>
      </c>
      <c r="H7" s="129">
        <f>D7*E7*F7*G7</f>
        <v>3000</v>
      </c>
    </row>
    <row r="8" spans="1:8" s="130" customFormat="1" ht="16.5">
      <c r="A8" s="124">
        <v>2</v>
      </c>
      <c r="B8" s="125" t="s">
        <v>123</v>
      </c>
      <c r="C8" s="126" t="s">
        <v>223</v>
      </c>
      <c r="D8" s="200">
        <v>6</v>
      </c>
      <c r="E8" s="127">
        <v>3</v>
      </c>
      <c r="F8" s="127">
        <v>60</v>
      </c>
      <c r="G8" s="128">
        <v>20</v>
      </c>
      <c r="H8" s="129">
        <f aca="true" t="shared" si="0" ref="H8:H71">D8*E8*F8*G8</f>
        <v>21600</v>
      </c>
    </row>
    <row r="9" spans="1:8" s="130" customFormat="1" ht="16.5">
      <c r="A9" s="124">
        <v>3</v>
      </c>
      <c r="B9" s="125" t="s">
        <v>124</v>
      </c>
      <c r="C9" s="126" t="s">
        <v>224</v>
      </c>
      <c r="D9" s="200">
        <v>4.8</v>
      </c>
      <c r="E9" s="127">
        <v>3</v>
      </c>
      <c r="F9" s="127">
        <v>60</v>
      </c>
      <c r="G9" s="128">
        <v>20</v>
      </c>
      <c r="H9" s="129">
        <f t="shared" si="0"/>
        <v>17279.999999999996</v>
      </c>
    </row>
    <row r="10" spans="1:8" s="130" customFormat="1" ht="16.5">
      <c r="A10" s="124">
        <v>4</v>
      </c>
      <c r="B10" s="125" t="s">
        <v>125</v>
      </c>
      <c r="C10" s="126" t="s">
        <v>225</v>
      </c>
      <c r="D10" s="139">
        <v>10.5</v>
      </c>
      <c r="E10" s="127">
        <v>3</v>
      </c>
      <c r="F10" s="127">
        <v>153.548387</v>
      </c>
      <c r="G10" s="128">
        <v>20</v>
      </c>
      <c r="H10" s="129">
        <f t="shared" si="0"/>
        <v>96735.48380999999</v>
      </c>
    </row>
    <row r="11" spans="1:8" s="130" customFormat="1" ht="16.5">
      <c r="A11" s="124">
        <v>5</v>
      </c>
      <c r="B11" s="125" t="s">
        <v>126</v>
      </c>
      <c r="C11" s="126" t="s">
        <v>226</v>
      </c>
      <c r="D11" s="200">
        <v>2</v>
      </c>
      <c r="E11" s="127">
        <v>3</v>
      </c>
      <c r="F11" s="127">
        <v>60</v>
      </c>
      <c r="G11" s="128">
        <v>20</v>
      </c>
      <c r="H11" s="129">
        <f t="shared" si="0"/>
        <v>7200</v>
      </c>
    </row>
    <row r="12" spans="1:8" s="130" customFormat="1" ht="16.5">
      <c r="A12" s="124">
        <v>6</v>
      </c>
      <c r="B12" s="125" t="s">
        <v>127</v>
      </c>
      <c r="C12" s="126" t="s">
        <v>227</v>
      </c>
      <c r="D12" s="200">
        <v>2</v>
      </c>
      <c r="E12" s="127">
        <v>3</v>
      </c>
      <c r="F12" s="127">
        <v>60</v>
      </c>
      <c r="G12" s="128">
        <v>20</v>
      </c>
      <c r="H12" s="129">
        <f t="shared" si="0"/>
        <v>7200</v>
      </c>
    </row>
    <row r="13" spans="1:8" s="130" customFormat="1" ht="16.5">
      <c r="A13" s="124">
        <v>7</v>
      </c>
      <c r="B13" s="125" t="s">
        <v>128</v>
      </c>
      <c r="C13" s="126" t="s">
        <v>228</v>
      </c>
      <c r="D13" s="200">
        <v>2</v>
      </c>
      <c r="E13" s="127">
        <v>3</v>
      </c>
      <c r="F13" s="127">
        <v>60</v>
      </c>
      <c r="G13" s="128">
        <v>20</v>
      </c>
      <c r="H13" s="129">
        <f t="shared" si="0"/>
        <v>7200</v>
      </c>
    </row>
    <row r="14" spans="1:8" s="130" customFormat="1" ht="16.5">
      <c r="A14" s="124">
        <v>8</v>
      </c>
      <c r="B14" s="125" t="s">
        <v>129</v>
      </c>
      <c r="C14" s="126" t="s">
        <v>29</v>
      </c>
      <c r="D14" s="200">
        <v>6.8</v>
      </c>
      <c r="E14" s="127">
        <v>3</v>
      </c>
      <c r="F14" s="127">
        <v>60</v>
      </c>
      <c r="G14" s="128">
        <v>20</v>
      </c>
      <c r="H14" s="129">
        <f t="shared" si="0"/>
        <v>24480</v>
      </c>
    </row>
    <row r="15" spans="1:8" s="130" customFormat="1" ht="16.5">
      <c r="A15" s="124">
        <v>9</v>
      </c>
      <c r="B15" s="125" t="s">
        <v>130</v>
      </c>
      <c r="C15" s="126" t="s">
        <v>229</v>
      </c>
      <c r="D15" s="200">
        <v>3.8</v>
      </c>
      <c r="E15" s="127">
        <v>3</v>
      </c>
      <c r="F15" s="127">
        <v>55</v>
      </c>
      <c r="G15" s="128">
        <v>20</v>
      </c>
      <c r="H15" s="129">
        <f t="shared" si="0"/>
        <v>12539.999999999998</v>
      </c>
    </row>
    <row r="16" spans="1:8" s="130" customFormat="1" ht="22.5" customHeight="1">
      <c r="A16" s="124">
        <v>10</v>
      </c>
      <c r="B16" s="125" t="s">
        <v>131</v>
      </c>
      <c r="C16" s="126" t="s">
        <v>31</v>
      </c>
      <c r="D16" s="200">
        <v>2</v>
      </c>
      <c r="E16" s="127">
        <v>3</v>
      </c>
      <c r="F16" s="127">
        <v>55</v>
      </c>
      <c r="G16" s="128">
        <v>20</v>
      </c>
      <c r="H16" s="129">
        <f t="shared" si="0"/>
        <v>6600</v>
      </c>
    </row>
    <row r="17" spans="1:8" s="130" customFormat="1" ht="22.5" customHeight="1">
      <c r="A17" s="124">
        <v>11</v>
      </c>
      <c r="B17" s="125" t="s">
        <v>132</v>
      </c>
      <c r="C17" s="126" t="s">
        <v>230</v>
      </c>
      <c r="D17" s="200">
        <v>2</v>
      </c>
      <c r="E17" s="127">
        <v>3</v>
      </c>
      <c r="F17" s="127">
        <v>50</v>
      </c>
      <c r="G17" s="128">
        <v>20</v>
      </c>
      <c r="H17" s="129">
        <f t="shared" si="0"/>
        <v>6000</v>
      </c>
    </row>
    <row r="18" spans="1:8" s="130" customFormat="1" ht="16.5">
      <c r="A18" s="124">
        <v>12</v>
      </c>
      <c r="B18" s="125" t="s">
        <v>133</v>
      </c>
      <c r="C18" s="126" t="s">
        <v>231</v>
      </c>
      <c r="D18" s="200">
        <v>1</v>
      </c>
      <c r="E18" s="127">
        <v>3</v>
      </c>
      <c r="F18" s="127">
        <v>60</v>
      </c>
      <c r="G18" s="128">
        <v>20</v>
      </c>
      <c r="H18" s="129">
        <f t="shared" si="0"/>
        <v>3600</v>
      </c>
    </row>
    <row r="19" spans="1:8" s="130" customFormat="1" ht="16.5">
      <c r="A19" s="124">
        <v>13</v>
      </c>
      <c r="B19" s="125" t="s">
        <v>134</v>
      </c>
      <c r="C19" s="126" t="s">
        <v>34</v>
      </c>
      <c r="D19" s="200">
        <v>10.8</v>
      </c>
      <c r="E19" s="127">
        <v>3</v>
      </c>
      <c r="F19" s="127">
        <v>60</v>
      </c>
      <c r="G19" s="128">
        <v>20</v>
      </c>
      <c r="H19" s="129">
        <f t="shared" si="0"/>
        <v>38880.00000000001</v>
      </c>
    </row>
    <row r="20" spans="1:8" s="130" customFormat="1" ht="16.5">
      <c r="A20" s="124">
        <v>14</v>
      </c>
      <c r="B20" s="125" t="s">
        <v>135</v>
      </c>
      <c r="C20" s="126" t="s">
        <v>35</v>
      </c>
      <c r="D20" s="200">
        <v>9.6</v>
      </c>
      <c r="E20" s="127">
        <v>3</v>
      </c>
      <c r="F20" s="127">
        <v>60</v>
      </c>
      <c r="G20" s="128">
        <v>20</v>
      </c>
      <c r="H20" s="129">
        <f t="shared" si="0"/>
        <v>34559.99999999999</v>
      </c>
    </row>
    <row r="21" spans="1:8" s="130" customFormat="1" ht="16.5">
      <c r="A21" s="124">
        <v>15</v>
      </c>
      <c r="B21" s="125" t="s">
        <v>136</v>
      </c>
      <c r="C21" s="126" t="s">
        <v>232</v>
      </c>
      <c r="D21" s="200">
        <v>2</v>
      </c>
      <c r="E21" s="127">
        <v>3</v>
      </c>
      <c r="F21" s="127">
        <v>60</v>
      </c>
      <c r="G21" s="128">
        <v>20</v>
      </c>
      <c r="H21" s="129">
        <f t="shared" si="0"/>
        <v>7200</v>
      </c>
    </row>
    <row r="22" spans="1:8" s="130" customFormat="1" ht="16.5">
      <c r="A22" s="124">
        <v>16</v>
      </c>
      <c r="B22" s="125" t="s">
        <v>137</v>
      </c>
      <c r="C22" s="126" t="s">
        <v>233</v>
      </c>
      <c r="D22" s="200">
        <v>1</v>
      </c>
      <c r="E22" s="127">
        <v>3</v>
      </c>
      <c r="F22" s="127">
        <v>50</v>
      </c>
      <c r="G22" s="128">
        <v>20</v>
      </c>
      <c r="H22" s="129">
        <f t="shared" si="0"/>
        <v>3000</v>
      </c>
    </row>
    <row r="23" spans="1:8" s="130" customFormat="1" ht="16.5">
      <c r="A23" s="124">
        <v>17</v>
      </c>
      <c r="B23" s="125" t="s">
        <v>138</v>
      </c>
      <c r="C23" s="126" t="s">
        <v>38</v>
      </c>
      <c r="D23" s="200">
        <v>12.5</v>
      </c>
      <c r="E23" s="127">
        <v>3</v>
      </c>
      <c r="F23" s="127">
        <v>60</v>
      </c>
      <c r="G23" s="128">
        <v>20</v>
      </c>
      <c r="H23" s="129">
        <f t="shared" si="0"/>
        <v>45000</v>
      </c>
    </row>
    <row r="24" spans="1:8" s="130" customFormat="1" ht="16.5">
      <c r="A24" s="124">
        <v>18</v>
      </c>
      <c r="B24" s="125" t="s">
        <v>139</v>
      </c>
      <c r="C24" s="126" t="s">
        <v>39</v>
      </c>
      <c r="D24" s="200">
        <v>3</v>
      </c>
      <c r="E24" s="127">
        <v>3</v>
      </c>
      <c r="F24" s="127">
        <v>205</v>
      </c>
      <c r="G24" s="128">
        <v>20</v>
      </c>
      <c r="H24" s="129">
        <f t="shared" si="0"/>
        <v>36900</v>
      </c>
    </row>
    <row r="25" spans="1:8" s="130" customFormat="1" ht="16.5">
      <c r="A25" s="124">
        <v>19</v>
      </c>
      <c r="B25" s="125" t="s">
        <v>140</v>
      </c>
      <c r="C25" s="126" t="s">
        <v>234</v>
      </c>
      <c r="D25" s="200">
        <v>2</v>
      </c>
      <c r="E25" s="127">
        <v>3</v>
      </c>
      <c r="F25" s="127">
        <v>60</v>
      </c>
      <c r="G25" s="128">
        <v>20</v>
      </c>
      <c r="H25" s="129">
        <f t="shared" si="0"/>
        <v>7200</v>
      </c>
    </row>
    <row r="26" spans="1:8" s="130" customFormat="1" ht="16.5">
      <c r="A26" s="124">
        <v>20</v>
      </c>
      <c r="B26" s="125" t="s">
        <v>141</v>
      </c>
      <c r="C26" s="126" t="s">
        <v>235</v>
      </c>
      <c r="D26" s="200">
        <v>2</v>
      </c>
      <c r="E26" s="127">
        <v>3</v>
      </c>
      <c r="F26" s="127">
        <v>60</v>
      </c>
      <c r="G26" s="128">
        <v>20</v>
      </c>
      <c r="H26" s="129">
        <f t="shared" si="0"/>
        <v>7200</v>
      </c>
    </row>
    <row r="27" spans="1:8" s="130" customFormat="1" ht="16.5">
      <c r="A27" s="124">
        <v>21</v>
      </c>
      <c r="B27" s="125" t="s">
        <v>142</v>
      </c>
      <c r="C27" s="126" t="s">
        <v>236</v>
      </c>
      <c r="D27" s="200">
        <v>2.5</v>
      </c>
      <c r="E27" s="127">
        <v>3</v>
      </c>
      <c r="F27" s="127">
        <v>50</v>
      </c>
      <c r="G27" s="128">
        <v>20</v>
      </c>
      <c r="H27" s="129">
        <f t="shared" si="0"/>
        <v>7500</v>
      </c>
    </row>
    <row r="28" spans="1:8" s="130" customFormat="1" ht="16.5">
      <c r="A28" s="124">
        <v>22</v>
      </c>
      <c r="B28" s="125" t="s">
        <v>143</v>
      </c>
      <c r="C28" s="126" t="s">
        <v>43</v>
      </c>
      <c r="D28" s="200">
        <v>4</v>
      </c>
      <c r="E28" s="127">
        <v>3</v>
      </c>
      <c r="F28" s="127">
        <v>60</v>
      </c>
      <c r="G28" s="128">
        <v>20</v>
      </c>
      <c r="H28" s="129">
        <f t="shared" si="0"/>
        <v>14400</v>
      </c>
    </row>
    <row r="29" spans="1:8" s="130" customFormat="1" ht="16.5">
      <c r="A29" s="124">
        <v>23</v>
      </c>
      <c r="B29" s="125" t="s">
        <v>144</v>
      </c>
      <c r="C29" s="126" t="s">
        <v>237</v>
      </c>
      <c r="D29" s="200">
        <v>2.5</v>
      </c>
      <c r="E29" s="127">
        <v>3</v>
      </c>
      <c r="F29" s="127">
        <v>50</v>
      </c>
      <c r="G29" s="128">
        <v>20</v>
      </c>
      <c r="H29" s="129">
        <f t="shared" si="0"/>
        <v>7500</v>
      </c>
    </row>
    <row r="30" spans="1:8" s="130" customFormat="1" ht="16.5">
      <c r="A30" s="124">
        <v>24</v>
      </c>
      <c r="B30" s="125" t="s">
        <v>145</v>
      </c>
      <c r="C30" s="126" t="s">
        <v>238</v>
      </c>
      <c r="D30" s="200">
        <v>1.6</v>
      </c>
      <c r="E30" s="127">
        <v>3</v>
      </c>
      <c r="F30" s="127">
        <v>60</v>
      </c>
      <c r="G30" s="128">
        <v>20</v>
      </c>
      <c r="H30" s="129">
        <f t="shared" si="0"/>
        <v>5760.000000000001</v>
      </c>
    </row>
    <row r="31" spans="1:8" s="130" customFormat="1" ht="16.5">
      <c r="A31" s="124">
        <v>25</v>
      </c>
      <c r="B31" s="125" t="s">
        <v>146</v>
      </c>
      <c r="C31" s="126" t="s">
        <v>46</v>
      </c>
      <c r="D31" s="200">
        <v>19.7</v>
      </c>
      <c r="E31" s="127">
        <v>3</v>
      </c>
      <c r="F31" s="127">
        <v>60</v>
      </c>
      <c r="G31" s="128">
        <v>20</v>
      </c>
      <c r="H31" s="129">
        <f t="shared" si="0"/>
        <v>70919.99999999999</v>
      </c>
    </row>
    <row r="32" spans="1:8" s="130" customFormat="1" ht="16.5">
      <c r="A32" s="124">
        <v>26</v>
      </c>
      <c r="B32" s="125" t="s">
        <v>147</v>
      </c>
      <c r="C32" s="126" t="s">
        <v>47</v>
      </c>
      <c r="D32" s="200">
        <v>6.4</v>
      </c>
      <c r="E32" s="127">
        <v>3</v>
      </c>
      <c r="F32" s="127">
        <v>60</v>
      </c>
      <c r="G32" s="128">
        <v>20</v>
      </c>
      <c r="H32" s="129">
        <f t="shared" si="0"/>
        <v>23040.000000000004</v>
      </c>
    </row>
    <row r="33" spans="1:8" s="130" customFormat="1" ht="16.5">
      <c r="A33" s="124">
        <v>27</v>
      </c>
      <c r="B33" s="125" t="s">
        <v>148</v>
      </c>
      <c r="C33" s="126" t="s">
        <v>239</v>
      </c>
      <c r="D33" s="200">
        <v>5.5</v>
      </c>
      <c r="E33" s="127">
        <v>3</v>
      </c>
      <c r="F33" s="127">
        <v>60</v>
      </c>
      <c r="G33" s="128">
        <v>20</v>
      </c>
      <c r="H33" s="129">
        <f t="shared" si="0"/>
        <v>19800</v>
      </c>
    </row>
    <row r="34" spans="1:8" s="130" customFormat="1" ht="16.5">
      <c r="A34" s="124">
        <v>28</v>
      </c>
      <c r="B34" s="131" t="s">
        <v>149</v>
      </c>
      <c r="C34" s="132" t="s">
        <v>49</v>
      </c>
      <c r="D34" s="200">
        <v>1</v>
      </c>
      <c r="E34" s="127">
        <v>3</v>
      </c>
      <c r="F34" s="127">
        <v>60</v>
      </c>
      <c r="G34" s="128">
        <v>20</v>
      </c>
      <c r="H34" s="129">
        <f t="shared" si="0"/>
        <v>3600</v>
      </c>
    </row>
    <row r="35" spans="1:8" s="130" customFormat="1" ht="16.5">
      <c r="A35" s="124">
        <v>29</v>
      </c>
      <c r="B35" s="125" t="s">
        <v>150</v>
      </c>
      <c r="C35" s="126" t="s">
        <v>240</v>
      </c>
      <c r="D35" s="200">
        <v>6.9</v>
      </c>
      <c r="E35" s="127">
        <v>3</v>
      </c>
      <c r="F35" s="127">
        <v>250</v>
      </c>
      <c r="G35" s="128">
        <v>20</v>
      </c>
      <c r="H35" s="129">
        <f t="shared" si="0"/>
        <v>103500.00000000001</v>
      </c>
    </row>
    <row r="36" spans="1:8" s="130" customFormat="1" ht="16.5">
      <c r="A36" s="124">
        <v>30</v>
      </c>
      <c r="B36" s="125" t="s">
        <v>151</v>
      </c>
      <c r="C36" s="126" t="s">
        <v>241</v>
      </c>
      <c r="D36" s="200">
        <v>3.5</v>
      </c>
      <c r="E36" s="127">
        <v>3</v>
      </c>
      <c r="F36" s="127">
        <v>60</v>
      </c>
      <c r="G36" s="128">
        <v>20</v>
      </c>
      <c r="H36" s="129">
        <f t="shared" si="0"/>
        <v>12600</v>
      </c>
    </row>
    <row r="37" spans="1:8" s="130" customFormat="1" ht="16.5">
      <c r="A37" s="124">
        <v>31</v>
      </c>
      <c r="B37" s="125" t="s">
        <v>152</v>
      </c>
      <c r="C37" s="126" t="s">
        <v>242</v>
      </c>
      <c r="D37" s="200">
        <v>3.5</v>
      </c>
      <c r="E37" s="127">
        <v>3</v>
      </c>
      <c r="F37" s="127">
        <v>60</v>
      </c>
      <c r="G37" s="128">
        <v>20</v>
      </c>
      <c r="H37" s="129">
        <f t="shared" si="0"/>
        <v>12600</v>
      </c>
    </row>
    <row r="38" spans="1:8" s="130" customFormat="1" ht="16.5">
      <c r="A38" s="124">
        <v>32</v>
      </c>
      <c r="B38" s="125" t="s">
        <v>153</v>
      </c>
      <c r="C38" s="126" t="s">
        <v>243</v>
      </c>
      <c r="D38" s="200">
        <v>3</v>
      </c>
      <c r="E38" s="127">
        <v>3</v>
      </c>
      <c r="F38" s="127">
        <v>60</v>
      </c>
      <c r="G38" s="128">
        <v>20</v>
      </c>
      <c r="H38" s="129">
        <f t="shared" si="0"/>
        <v>10800</v>
      </c>
    </row>
    <row r="39" spans="1:8" s="130" customFormat="1" ht="16.5">
      <c r="A39" s="124">
        <v>33</v>
      </c>
      <c r="B39" s="125" t="s">
        <v>154</v>
      </c>
      <c r="C39" s="126" t="s">
        <v>244</v>
      </c>
      <c r="D39" s="200">
        <v>1.5</v>
      </c>
      <c r="E39" s="127">
        <v>3</v>
      </c>
      <c r="F39" s="127">
        <v>60</v>
      </c>
      <c r="G39" s="128">
        <v>20</v>
      </c>
      <c r="H39" s="129">
        <f t="shared" si="0"/>
        <v>5400</v>
      </c>
    </row>
    <row r="40" spans="1:8" s="130" customFormat="1" ht="25.5">
      <c r="A40" s="124">
        <v>34</v>
      </c>
      <c r="B40" s="125" t="s">
        <v>155</v>
      </c>
      <c r="C40" s="126" t="s">
        <v>245</v>
      </c>
      <c r="D40" s="200">
        <v>5.5</v>
      </c>
      <c r="E40" s="127">
        <v>3</v>
      </c>
      <c r="F40" s="127">
        <v>60</v>
      </c>
      <c r="G40" s="128">
        <v>20</v>
      </c>
      <c r="H40" s="129">
        <f t="shared" si="0"/>
        <v>19800</v>
      </c>
    </row>
    <row r="41" spans="1:8" s="130" customFormat="1" ht="16.5">
      <c r="A41" s="124">
        <v>35</v>
      </c>
      <c r="B41" s="125" t="s">
        <v>156</v>
      </c>
      <c r="C41" s="133" t="s">
        <v>246</v>
      </c>
      <c r="D41" s="200">
        <v>7.6</v>
      </c>
      <c r="E41" s="127">
        <v>3</v>
      </c>
      <c r="F41" s="127">
        <v>60</v>
      </c>
      <c r="G41" s="128">
        <v>20</v>
      </c>
      <c r="H41" s="129">
        <f t="shared" si="0"/>
        <v>27359.999999999996</v>
      </c>
    </row>
    <row r="42" spans="1:8" s="130" customFormat="1" ht="16.5">
      <c r="A42" s="124">
        <v>36</v>
      </c>
      <c r="B42" s="125" t="s">
        <v>157</v>
      </c>
      <c r="C42" s="133" t="s">
        <v>57</v>
      </c>
      <c r="D42" s="200">
        <v>14</v>
      </c>
      <c r="E42" s="127">
        <v>3</v>
      </c>
      <c r="F42" s="127">
        <v>60</v>
      </c>
      <c r="G42" s="128">
        <v>20</v>
      </c>
      <c r="H42" s="129">
        <f t="shared" si="0"/>
        <v>50400</v>
      </c>
    </row>
    <row r="43" spans="1:8" s="130" customFormat="1" ht="16.5">
      <c r="A43" s="124">
        <v>37</v>
      </c>
      <c r="B43" s="125" t="s">
        <v>158</v>
      </c>
      <c r="C43" s="133" t="s">
        <v>247</v>
      </c>
      <c r="D43" s="200">
        <v>5.5</v>
      </c>
      <c r="E43" s="127">
        <v>3</v>
      </c>
      <c r="F43" s="127">
        <v>60</v>
      </c>
      <c r="G43" s="128">
        <v>20</v>
      </c>
      <c r="H43" s="129">
        <f t="shared" si="0"/>
        <v>19800</v>
      </c>
    </row>
    <row r="44" spans="1:8" s="130" customFormat="1" ht="16.5">
      <c r="A44" s="124">
        <v>38</v>
      </c>
      <c r="B44" s="125" t="s">
        <v>159</v>
      </c>
      <c r="C44" s="133" t="s">
        <v>59</v>
      </c>
      <c r="D44" s="200">
        <v>1.4</v>
      </c>
      <c r="E44" s="127">
        <v>3</v>
      </c>
      <c r="F44" s="127">
        <v>50</v>
      </c>
      <c r="G44" s="128">
        <v>20</v>
      </c>
      <c r="H44" s="129">
        <f t="shared" si="0"/>
        <v>4199.999999999999</v>
      </c>
    </row>
    <row r="45" spans="1:8" s="130" customFormat="1" ht="16.5">
      <c r="A45" s="124">
        <v>39</v>
      </c>
      <c r="B45" s="125" t="s">
        <v>160</v>
      </c>
      <c r="C45" s="133" t="s">
        <v>60</v>
      </c>
      <c r="D45" s="200">
        <v>3</v>
      </c>
      <c r="E45" s="127">
        <v>3</v>
      </c>
      <c r="F45" s="127">
        <v>60</v>
      </c>
      <c r="G45" s="128">
        <v>20</v>
      </c>
      <c r="H45" s="129">
        <f t="shared" si="0"/>
        <v>10800</v>
      </c>
    </row>
    <row r="46" spans="1:8" s="130" customFormat="1" ht="16.5">
      <c r="A46" s="124">
        <v>40</v>
      </c>
      <c r="B46" s="125" t="s">
        <v>161</v>
      </c>
      <c r="C46" s="133" t="s">
        <v>248</v>
      </c>
      <c r="D46" s="139">
        <v>7.8</v>
      </c>
      <c r="E46" s="127">
        <v>3</v>
      </c>
      <c r="F46" s="127">
        <v>60</v>
      </c>
      <c r="G46" s="128">
        <v>20</v>
      </c>
      <c r="H46" s="129">
        <f t="shared" si="0"/>
        <v>28080</v>
      </c>
    </row>
    <row r="47" spans="1:8" s="130" customFormat="1" ht="16.5">
      <c r="A47" s="124">
        <v>41</v>
      </c>
      <c r="B47" s="125" t="s">
        <v>162</v>
      </c>
      <c r="C47" s="133" t="s">
        <v>249</v>
      </c>
      <c r="D47" s="139">
        <v>5</v>
      </c>
      <c r="E47" s="127">
        <v>3</v>
      </c>
      <c r="F47" s="127">
        <v>60</v>
      </c>
      <c r="G47" s="128">
        <v>20</v>
      </c>
      <c r="H47" s="129">
        <f t="shared" si="0"/>
        <v>18000</v>
      </c>
    </row>
    <row r="48" spans="1:8" s="130" customFormat="1" ht="16.5">
      <c r="A48" s="124">
        <v>42</v>
      </c>
      <c r="B48" s="125" t="s">
        <v>163</v>
      </c>
      <c r="C48" s="133" t="s">
        <v>250</v>
      </c>
      <c r="D48" s="200">
        <v>5</v>
      </c>
      <c r="E48" s="127">
        <v>3</v>
      </c>
      <c r="F48" s="127">
        <v>60</v>
      </c>
      <c r="G48" s="128">
        <v>20</v>
      </c>
      <c r="H48" s="129">
        <f t="shared" si="0"/>
        <v>18000</v>
      </c>
    </row>
    <row r="49" spans="1:8" s="130" customFormat="1" ht="25.5">
      <c r="A49" s="124">
        <v>43</v>
      </c>
      <c r="B49" s="125" t="s">
        <v>164</v>
      </c>
      <c r="C49" s="133" t="s">
        <v>251</v>
      </c>
      <c r="D49" s="139">
        <v>24.6</v>
      </c>
      <c r="E49" s="127">
        <v>3</v>
      </c>
      <c r="F49" s="127">
        <v>60</v>
      </c>
      <c r="G49" s="128">
        <v>20</v>
      </c>
      <c r="H49" s="129">
        <f t="shared" si="0"/>
        <v>88560.00000000001</v>
      </c>
    </row>
    <row r="50" spans="1:8" s="130" customFormat="1" ht="16.5">
      <c r="A50" s="124">
        <v>44</v>
      </c>
      <c r="B50" s="125" t="s">
        <v>165</v>
      </c>
      <c r="C50" s="133" t="s">
        <v>252</v>
      </c>
      <c r="D50" s="200">
        <v>2</v>
      </c>
      <c r="E50" s="127">
        <v>3</v>
      </c>
      <c r="F50" s="127">
        <v>60</v>
      </c>
      <c r="G50" s="128">
        <v>20</v>
      </c>
      <c r="H50" s="129">
        <f t="shared" si="0"/>
        <v>7200</v>
      </c>
    </row>
    <row r="51" spans="1:8" s="130" customFormat="1" ht="16.5">
      <c r="A51" s="124">
        <v>45</v>
      </c>
      <c r="B51" s="125" t="s">
        <v>166</v>
      </c>
      <c r="C51" s="133" t="s">
        <v>66</v>
      </c>
      <c r="D51" s="200">
        <v>4.6</v>
      </c>
      <c r="E51" s="127">
        <v>3</v>
      </c>
      <c r="F51" s="127">
        <v>60</v>
      </c>
      <c r="G51" s="128">
        <v>20</v>
      </c>
      <c r="H51" s="129">
        <f t="shared" si="0"/>
        <v>16559.999999999996</v>
      </c>
    </row>
    <row r="52" spans="1:8" s="130" customFormat="1" ht="16.5">
      <c r="A52" s="124">
        <v>46</v>
      </c>
      <c r="B52" s="125" t="s">
        <v>167</v>
      </c>
      <c r="C52" s="133" t="s">
        <v>67</v>
      </c>
      <c r="D52" s="200">
        <v>4</v>
      </c>
      <c r="E52" s="127">
        <v>3</v>
      </c>
      <c r="F52" s="127">
        <v>60</v>
      </c>
      <c r="G52" s="128">
        <v>20</v>
      </c>
      <c r="H52" s="129">
        <f t="shared" si="0"/>
        <v>14400</v>
      </c>
    </row>
    <row r="53" spans="1:8" s="130" customFormat="1" ht="16.5">
      <c r="A53" s="124">
        <v>47</v>
      </c>
      <c r="B53" s="125" t="s">
        <v>168</v>
      </c>
      <c r="C53" s="133" t="s">
        <v>253</v>
      </c>
      <c r="D53" s="139">
        <v>18.7</v>
      </c>
      <c r="E53" s="127">
        <v>3</v>
      </c>
      <c r="F53" s="127">
        <v>60</v>
      </c>
      <c r="G53" s="128">
        <v>20</v>
      </c>
      <c r="H53" s="129">
        <f t="shared" si="0"/>
        <v>67319.99999999999</v>
      </c>
    </row>
    <row r="54" spans="1:8" s="130" customFormat="1" ht="16.5">
      <c r="A54" s="124">
        <v>48</v>
      </c>
      <c r="B54" s="125" t="s">
        <v>169</v>
      </c>
      <c r="C54" s="133" t="s">
        <v>254</v>
      </c>
      <c r="D54" s="200">
        <v>2.2</v>
      </c>
      <c r="E54" s="127">
        <v>3</v>
      </c>
      <c r="F54" s="127">
        <v>60</v>
      </c>
      <c r="G54" s="128">
        <v>20</v>
      </c>
      <c r="H54" s="129">
        <f t="shared" si="0"/>
        <v>7920.000000000001</v>
      </c>
    </row>
    <row r="55" spans="1:8" s="130" customFormat="1" ht="16.5">
      <c r="A55" s="124">
        <v>49</v>
      </c>
      <c r="B55" s="125" t="s">
        <v>170</v>
      </c>
      <c r="C55" s="133" t="s">
        <v>255</v>
      </c>
      <c r="D55" s="200">
        <v>3</v>
      </c>
      <c r="E55" s="127">
        <v>3</v>
      </c>
      <c r="F55" s="127">
        <v>60</v>
      </c>
      <c r="G55" s="128">
        <v>20</v>
      </c>
      <c r="H55" s="129">
        <f t="shared" si="0"/>
        <v>10800</v>
      </c>
    </row>
    <row r="56" spans="1:8" s="130" customFormat="1" ht="16.5">
      <c r="A56" s="124">
        <v>50</v>
      </c>
      <c r="B56" s="125" t="s">
        <v>171</v>
      </c>
      <c r="C56" s="134" t="s">
        <v>256</v>
      </c>
      <c r="D56" s="200">
        <v>0.5</v>
      </c>
      <c r="E56" s="127">
        <v>3</v>
      </c>
      <c r="F56" s="127">
        <v>60</v>
      </c>
      <c r="G56" s="128">
        <v>20</v>
      </c>
      <c r="H56" s="129">
        <f t="shared" si="0"/>
        <v>1800</v>
      </c>
    </row>
    <row r="57" spans="1:8" s="130" customFormat="1" ht="16.5">
      <c r="A57" s="124">
        <v>51</v>
      </c>
      <c r="B57" s="125" t="s">
        <v>172</v>
      </c>
      <c r="C57" s="124" t="s">
        <v>257</v>
      </c>
      <c r="D57" s="200">
        <v>2.6</v>
      </c>
      <c r="E57" s="127">
        <v>3</v>
      </c>
      <c r="F57" s="127">
        <v>50</v>
      </c>
      <c r="G57" s="128">
        <v>20</v>
      </c>
      <c r="H57" s="129">
        <f t="shared" si="0"/>
        <v>7800.000000000001</v>
      </c>
    </row>
    <row r="58" spans="1:8" s="130" customFormat="1" ht="16.5">
      <c r="A58" s="124">
        <v>52</v>
      </c>
      <c r="B58" s="125" t="s">
        <v>173</v>
      </c>
      <c r="C58" s="124" t="s">
        <v>258</v>
      </c>
      <c r="D58" s="200">
        <v>4.5</v>
      </c>
      <c r="E58" s="127">
        <v>3</v>
      </c>
      <c r="F58" s="127">
        <v>60</v>
      </c>
      <c r="G58" s="128">
        <v>20</v>
      </c>
      <c r="H58" s="129">
        <f t="shared" si="0"/>
        <v>16200</v>
      </c>
    </row>
    <row r="59" spans="1:8" s="130" customFormat="1" ht="16.5">
      <c r="A59" s="124">
        <v>53</v>
      </c>
      <c r="B59" s="125" t="s">
        <v>174</v>
      </c>
      <c r="C59" s="124" t="s">
        <v>74</v>
      </c>
      <c r="D59" s="139">
        <v>3.5</v>
      </c>
      <c r="E59" s="127">
        <v>3</v>
      </c>
      <c r="F59" s="127">
        <v>60</v>
      </c>
      <c r="G59" s="128">
        <v>20</v>
      </c>
      <c r="H59" s="129">
        <f t="shared" si="0"/>
        <v>12600</v>
      </c>
    </row>
    <row r="60" spans="1:8" ht="25.5">
      <c r="A60" s="124">
        <v>54</v>
      </c>
      <c r="B60" s="125" t="s">
        <v>175</v>
      </c>
      <c r="C60" s="126" t="s">
        <v>259</v>
      </c>
      <c r="D60" s="200">
        <v>4</v>
      </c>
      <c r="E60" s="127">
        <v>3</v>
      </c>
      <c r="F60" s="127">
        <v>60</v>
      </c>
      <c r="G60" s="128">
        <v>20</v>
      </c>
      <c r="H60" s="129">
        <f t="shared" si="0"/>
        <v>14400</v>
      </c>
    </row>
    <row r="61" spans="1:8" ht="25.5">
      <c r="A61" s="124">
        <v>55</v>
      </c>
      <c r="B61" s="125" t="s">
        <v>176</v>
      </c>
      <c r="C61" s="126" t="s">
        <v>260</v>
      </c>
      <c r="D61" s="200">
        <v>2</v>
      </c>
      <c r="E61" s="127">
        <v>3</v>
      </c>
      <c r="F61" s="127">
        <v>60</v>
      </c>
      <c r="G61" s="128">
        <v>20</v>
      </c>
      <c r="H61" s="129">
        <f t="shared" si="0"/>
        <v>7200</v>
      </c>
    </row>
    <row r="62" spans="1:8" ht="16.5">
      <c r="A62" s="124">
        <v>56</v>
      </c>
      <c r="B62" s="125" t="s">
        <v>177</v>
      </c>
      <c r="C62" s="126" t="s">
        <v>77</v>
      </c>
      <c r="D62" s="200">
        <v>1.4</v>
      </c>
      <c r="E62" s="127">
        <v>3</v>
      </c>
      <c r="F62" s="127">
        <v>55</v>
      </c>
      <c r="G62" s="128">
        <v>20</v>
      </c>
      <c r="H62" s="129">
        <f t="shared" si="0"/>
        <v>4619.999999999999</v>
      </c>
    </row>
    <row r="63" spans="1:8" ht="16.5">
      <c r="A63" s="124">
        <v>57</v>
      </c>
      <c r="B63" s="125" t="s">
        <v>178</v>
      </c>
      <c r="C63" s="126" t="s">
        <v>78</v>
      </c>
      <c r="D63" s="200">
        <v>6</v>
      </c>
      <c r="E63" s="127">
        <v>3</v>
      </c>
      <c r="F63" s="127">
        <v>229.1667</v>
      </c>
      <c r="G63" s="128">
        <v>20</v>
      </c>
      <c r="H63" s="129">
        <f t="shared" si="0"/>
        <v>82500.01199999999</v>
      </c>
    </row>
    <row r="64" spans="1:8" ht="16.5">
      <c r="A64" s="124">
        <v>58</v>
      </c>
      <c r="B64" s="125" t="s">
        <v>179</v>
      </c>
      <c r="C64" s="126" t="s">
        <v>261</v>
      </c>
      <c r="D64" s="200">
        <v>2</v>
      </c>
      <c r="E64" s="127">
        <v>3</v>
      </c>
      <c r="F64" s="127">
        <v>60</v>
      </c>
      <c r="G64" s="128">
        <v>20</v>
      </c>
      <c r="H64" s="129">
        <f t="shared" si="0"/>
        <v>7200</v>
      </c>
    </row>
    <row r="65" spans="1:8" ht="16.5">
      <c r="A65" s="124">
        <v>59</v>
      </c>
      <c r="B65" s="125" t="s">
        <v>180</v>
      </c>
      <c r="C65" s="126" t="s">
        <v>80</v>
      </c>
      <c r="D65" s="200">
        <v>13.9</v>
      </c>
      <c r="E65" s="127">
        <v>3</v>
      </c>
      <c r="F65" s="127">
        <v>127.5</v>
      </c>
      <c r="G65" s="128">
        <v>20</v>
      </c>
      <c r="H65" s="129">
        <f t="shared" si="0"/>
        <v>106335</v>
      </c>
    </row>
    <row r="66" spans="1:8" ht="16.5">
      <c r="A66" s="124">
        <v>60</v>
      </c>
      <c r="B66" s="125" t="s">
        <v>181</v>
      </c>
      <c r="C66" s="126" t="s">
        <v>262</v>
      </c>
      <c r="D66" s="200">
        <v>16.5</v>
      </c>
      <c r="E66" s="127">
        <v>3</v>
      </c>
      <c r="F66" s="127">
        <v>60</v>
      </c>
      <c r="G66" s="128">
        <v>20</v>
      </c>
      <c r="H66" s="129">
        <f t="shared" si="0"/>
        <v>59400</v>
      </c>
    </row>
    <row r="67" spans="1:8" ht="16.5">
      <c r="A67" s="124">
        <v>61</v>
      </c>
      <c r="B67" s="125" t="s">
        <v>182</v>
      </c>
      <c r="C67" s="126" t="s">
        <v>82</v>
      </c>
      <c r="D67" s="200">
        <v>3</v>
      </c>
      <c r="E67" s="127">
        <v>3</v>
      </c>
      <c r="F67" s="127">
        <v>50</v>
      </c>
      <c r="G67" s="128">
        <v>20</v>
      </c>
      <c r="H67" s="129">
        <f t="shared" si="0"/>
        <v>9000</v>
      </c>
    </row>
    <row r="68" spans="1:8" ht="16.5">
      <c r="A68" s="124">
        <v>62</v>
      </c>
      <c r="B68" s="125" t="s">
        <v>183</v>
      </c>
      <c r="C68" s="126" t="s">
        <v>83</v>
      </c>
      <c r="D68" s="200">
        <v>6.7</v>
      </c>
      <c r="E68" s="127">
        <v>3</v>
      </c>
      <c r="F68" s="127">
        <v>60</v>
      </c>
      <c r="G68" s="128">
        <v>20</v>
      </c>
      <c r="H68" s="129">
        <f t="shared" si="0"/>
        <v>24120</v>
      </c>
    </row>
    <row r="69" spans="1:8" ht="25.5">
      <c r="A69" s="124">
        <v>63</v>
      </c>
      <c r="B69" s="125" t="s">
        <v>184</v>
      </c>
      <c r="C69" s="126" t="s">
        <v>84</v>
      </c>
      <c r="D69" s="200">
        <v>2.35</v>
      </c>
      <c r="E69" s="127">
        <v>3</v>
      </c>
      <c r="F69" s="127">
        <v>60</v>
      </c>
      <c r="G69" s="128">
        <v>20</v>
      </c>
      <c r="H69" s="129">
        <f t="shared" si="0"/>
        <v>8460.000000000002</v>
      </c>
    </row>
    <row r="70" spans="1:8" ht="16.5">
      <c r="A70" s="124">
        <v>64</v>
      </c>
      <c r="B70" s="125" t="s">
        <v>185</v>
      </c>
      <c r="C70" s="126" t="s">
        <v>85</v>
      </c>
      <c r="D70" s="200">
        <v>8</v>
      </c>
      <c r="E70" s="127">
        <v>3</v>
      </c>
      <c r="F70" s="127">
        <v>60</v>
      </c>
      <c r="G70" s="128">
        <v>20</v>
      </c>
      <c r="H70" s="129">
        <f t="shared" si="0"/>
        <v>28800</v>
      </c>
    </row>
    <row r="71" spans="1:8" ht="16.5">
      <c r="A71" s="124">
        <v>65</v>
      </c>
      <c r="B71" s="125" t="s">
        <v>186</v>
      </c>
      <c r="C71" s="126" t="s">
        <v>263</v>
      </c>
      <c r="D71" s="200">
        <v>1</v>
      </c>
      <c r="E71" s="127">
        <v>3</v>
      </c>
      <c r="F71" s="127">
        <v>60</v>
      </c>
      <c r="G71" s="128">
        <v>20</v>
      </c>
      <c r="H71" s="129">
        <f t="shared" si="0"/>
        <v>3600</v>
      </c>
    </row>
    <row r="72" spans="1:8" ht="16.5">
      <c r="A72" s="124">
        <v>66</v>
      </c>
      <c r="B72" s="125" t="s">
        <v>187</v>
      </c>
      <c r="C72" s="126" t="s">
        <v>264</v>
      </c>
      <c r="D72" s="200">
        <v>3</v>
      </c>
      <c r="E72" s="127">
        <v>3</v>
      </c>
      <c r="F72" s="127">
        <v>60</v>
      </c>
      <c r="G72" s="128">
        <v>20</v>
      </c>
      <c r="H72" s="129">
        <f aca="true" t="shared" si="1" ref="H72:H92">D72*E72*F72*G72</f>
        <v>10800</v>
      </c>
    </row>
    <row r="73" spans="1:8" ht="16.5">
      <c r="A73" s="124">
        <v>67</v>
      </c>
      <c r="B73" s="125" t="s">
        <v>188</v>
      </c>
      <c r="C73" s="126" t="s">
        <v>265</v>
      </c>
      <c r="D73" s="200">
        <v>2</v>
      </c>
      <c r="E73" s="127">
        <v>3</v>
      </c>
      <c r="F73" s="127">
        <v>60</v>
      </c>
      <c r="G73" s="128">
        <v>20</v>
      </c>
      <c r="H73" s="129">
        <f t="shared" si="1"/>
        <v>7200</v>
      </c>
    </row>
    <row r="74" spans="1:8" ht="16.5">
      <c r="A74" s="124">
        <v>68</v>
      </c>
      <c r="B74" s="125" t="s">
        <v>189</v>
      </c>
      <c r="C74" s="126" t="s">
        <v>266</v>
      </c>
      <c r="D74" s="200">
        <v>3</v>
      </c>
      <c r="E74" s="127">
        <v>3</v>
      </c>
      <c r="F74" s="127">
        <v>60</v>
      </c>
      <c r="G74" s="128">
        <v>20</v>
      </c>
      <c r="H74" s="129">
        <f t="shared" si="1"/>
        <v>10800</v>
      </c>
    </row>
    <row r="75" spans="1:8" ht="16.5">
      <c r="A75" s="124">
        <v>69</v>
      </c>
      <c r="B75" s="125" t="s">
        <v>190</v>
      </c>
      <c r="C75" s="126" t="s">
        <v>90</v>
      </c>
      <c r="D75" s="200">
        <v>1.5</v>
      </c>
      <c r="E75" s="127">
        <v>3</v>
      </c>
      <c r="F75" s="127">
        <v>55</v>
      </c>
      <c r="G75" s="128">
        <v>20</v>
      </c>
      <c r="H75" s="129">
        <f t="shared" si="1"/>
        <v>4950</v>
      </c>
    </row>
    <row r="76" spans="1:8" ht="16.5">
      <c r="A76" s="124">
        <v>70</v>
      </c>
      <c r="B76" s="125" t="s">
        <v>191</v>
      </c>
      <c r="C76" s="126" t="s">
        <v>91</v>
      </c>
      <c r="D76" s="200">
        <v>2</v>
      </c>
      <c r="E76" s="127">
        <v>3</v>
      </c>
      <c r="F76" s="127">
        <v>60</v>
      </c>
      <c r="G76" s="128">
        <v>20</v>
      </c>
      <c r="H76" s="129">
        <f t="shared" si="1"/>
        <v>7200</v>
      </c>
    </row>
    <row r="77" spans="1:8" ht="16.5">
      <c r="A77" s="124">
        <v>71</v>
      </c>
      <c r="B77" s="125" t="s">
        <v>192</v>
      </c>
      <c r="C77" s="126" t="s">
        <v>92</v>
      </c>
      <c r="D77" s="200">
        <v>3.2</v>
      </c>
      <c r="E77" s="127">
        <v>3</v>
      </c>
      <c r="F77" s="127">
        <v>60</v>
      </c>
      <c r="G77" s="128">
        <v>20</v>
      </c>
      <c r="H77" s="129">
        <f t="shared" si="1"/>
        <v>11520.000000000002</v>
      </c>
    </row>
    <row r="78" spans="1:8" ht="16.5">
      <c r="A78" s="124">
        <v>72</v>
      </c>
      <c r="B78" s="125" t="s">
        <v>193</v>
      </c>
      <c r="C78" s="126" t="s">
        <v>93</v>
      </c>
      <c r="D78" s="200">
        <v>2.2</v>
      </c>
      <c r="E78" s="127">
        <v>3</v>
      </c>
      <c r="F78" s="127">
        <v>25</v>
      </c>
      <c r="G78" s="128">
        <v>20</v>
      </c>
      <c r="H78" s="129">
        <f t="shared" si="1"/>
        <v>3300</v>
      </c>
    </row>
    <row r="79" spans="1:8" ht="16.5">
      <c r="A79" s="124">
        <v>73</v>
      </c>
      <c r="B79" s="125" t="s">
        <v>194</v>
      </c>
      <c r="C79" s="126" t="s">
        <v>267</v>
      </c>
      <c r="D79" s="200">
        <v>18</v>
      </c>
      <c r="E79" s="127">
        <v>3</v>
      </c>
      <c r="F79" s="127">
        <v>190.2174</v>
      </c>
      <c r="G79" s="128">
        <v>20</v>
      </c>
      <c r="H79" s="129">
        <f t="shared" si="1"/>
        <v>205434.79200000002</v>
      </c>
    </row>
    <row r="80" spans="1:8" ht="16.5">
      <c r="A80" s="124">
        <v>74</v>
      </c>
      <c r="B80" s="125" t="s">
        <v>195</v>
      </c>
      <c r="C80" s="133" t="s">
        <v>95</v>
      </c>
      <c r="D80" s="139">
        <v>8.1</v>
      </c>
      <c r="E80" s="127">
        <v>3</v>
      </c>
      <c r="F80" s="127">
        <v>55</v>
      </c>
      <c r="G80" s="128">
        <v>20</v>
      </c>
      <c r="H80" s="129">
        <f t="shared" si="1"/>
        <v>26729.999999999996</v>
      </c>
    </row>
    <row r="81" spans="1:8" ht="16.5">
      <c r="A81" s="124">
        <v>75</v>
      </c>
      <c r="B81" s="125" t="s">
        <v>196</v>
      </c>
      <c r="C81" s="126" t="s">
        <v>96</v>
      </c>
      <c r="D81" s="200">
        <v>3</v>
      </c>
      <c r="E81" s="127">
        <v>3</v>
      </c>
      <c r="F81" s="127">
        <v>50</v>
      </c>
      <c r="G81" s="128">
        <v>20</v>
      </c>
      <c r="H81" s="129">
        <f t="shared" si="1"/>
        <v>9000</v>
      </c>
    </row>
    <row r="82" spans="1:8" ht="16.5">
      <c r="A82" s="124">
        <v>76</v>
      </c>
      <c r="B82" s="125" t="s">
        <v>197</v>
      </c>
      <c r="C82" s="133" t="s">
        <v>268</v>
      </c>
      <c r="D82" s="200">
        <v>2</v>
      </c>
      <c r="E82" s="127">
        <v>3</v>
      </c>
      <c r="F82" s="127">
        <v>60</v>
      </c>
      <c r="G82" s="128">
        <v>20</v>
      </c>
      <c r="H82" s="129">
        <f t="shared" si="1"/>
        <v>7200</v>
      </c>
    </row>
    <row r="83" spans="1:8" ht="16.5">
      <c r="A83" s="124">
        <v>77</v>
      </c>
      <c r="B83" s="125" t="s">
        <v>198</v>
      </c>
      <c r="C83" s="126" t="s">
        <v>98</v>
      </c>
      <c r="D83" s="200">
        <v>2</v>
      </c>
      <c r="E83" s="127">
        <v>3</v>
      </c>
      <c r="F83" s="127">
        <v>60</v>
      </c>
      <c r="G83" s="128">
        <v>20</v>
      </c>
      <c r="H83" s="129">
        <f t="shared" si="1"/>
        <v>7200</v>
      </c>
    </row>
    <row r="84" spans="1:8" ht="16.5">
      <c r="A84" s="124">
        <v>78</v>
      </c>
      <c r="B84" s="135" t="s">
        <v>199</v>
      </c>
      <c r="C84" s="136" t="s">
        <v>99</v>
      </c>
      <c r="D84" s="200">
        <v>6</v>
      </c>
      <c r="E84" s="127">
        <v>3</v>
      </c>
      <c r="F84" s="127">
        <v>60</v>
      </c>
      <c r="G84" s="128">
        <v>20</v>
      </c>
      <c r="H84" s="129">
        <f t="shared" si="1"/>
        <v>21600</v>
      </c>
    </row>
    <row r="85" spans="1:8" ht="16.5">
      <c r="A85" s="124">
        <v>79</v>
      </c>
      <c r="B85" s="135" t="s">
        <v>200</v>
      </c>
      <c r="C85" s="136" t="s">
        <v>100</v>
      </c>
      <c r="D85" s="200">
        <v>3.5</v>
      </c>
      <c r="E85" s="127">
        <v>3</v>
      </c>
      <c r="F85" s="127">
        <v>60</v>
      </c>
      <c r="G85" s="128">
        <v>20</v>
      </c>
      <c r="H85" s="129">
        <f t="shared" si="1"/>
        <v>12600</v>
      </c>
    </row>
    <row r="86" spans="1:8" ht="16.5">
      <c r="A86" s="124">
        <v>80</v>
      </c>
      <c r="B86" s="125" t="s">
        <v>201</v>
      </c>
      <c r="C86" s="126" t="s">
        <v>269</v>
      </c>
      <c r="D86" s="200">
        <v>2</v>
      </c>
      <c r="E86" s="127">
        <v>3</v>
      </c>
      <c r="F86" s="127">
        <v>60</v>
      </c>
      <c r="G86" s="128">
        <v>20</v>
      </c>
      <c r="H86" s="129">
        <f t="shared" si="1"/>
        <v>7200</v>
      </c>
    </row>
    <row r="87" spans="1:8" ht="16.5">
      <c r="A87" s="124">
        <v>81</v>
      </c>
      <c r="B87" s="125" t="s">
        <v>202</v>
      </c>
      <c r="C87" s="126" t="s">
        <v>102</v>
      </c>
      <c r="D87" s="200">
        <v>2</v>
      </c>
      <c r="E87" s="127">
        <v>3</v>
      </c>
      <c r="F87" s="127">
        <v>60</v>
      </c>
      <c r="G87" s="128">
        <v>20</v>
      </c>
      <c r="H87" s="129">
        <f t="shared" si="1"/>
        <v>7200</v>
      </c>
    </row>
    <row r="88" spans="1:8" ht="16.5">
      <c r="A88" s="124">
        <v>82</v>
      </c>
      <c r="B88" s="125" t="s">
        <v>203</v>
      </c>
      <c r="C88" s="133" t="s">
        <v>270</v>
      </c>
      <c r="D88" s="200">
        <v>3</v>
      </c>
      <c r="E88" s="127">
        <v>3</v>
      </c>
      <c r="F88" s="127">
        <v>55</v>
      </c>
      <c r="G88" s="128">
        <v>20</v>
      </c>
      <c r="H88" s="129">
        <f t="shared" si="1"/>
        <v>9900</v>
      </c>
    </row>
    <row r="89" spans="1:8" ht="16.5">
      <c r="A89" s="124">
        <v>83</v>
      </c>
      <c r="B89" s="125" t="s">
        <v>204</v>
      </c>
      <c r="C89" s="133" t="s">
        <v>104</v>
      </c>
      <c r="D89" s="200">
        <v>2</v>
      </c>
      <c r="E89" s="127">
        <v>3</v>
      </c>
      <c r="F89" s="127">
        <v>60</v>
      </c>
      <c r="G89" s="128">
        <v>20</v>
      </c>
      <c r="H89" s="129">
        <f t="shared" si="1"/>
        <v>7200</v>
      </c>
    </row>
    <row r="90" spans="1:8" ht="16.5">
      <c r="A90" s="124">
        <v>84</v>
      </c>
      <c r="B90" s="125" t="s">
        <v>205</v>
      </c>
      <c r="C90" s="133" t="s">
        <v>105</v>
      </c>
      <c r="D90" s="200">
        <v>3</v>
      </c>
      <c r="E90" s="127">
        <v>3</v>
      </c>
      <c r="F90" s="127">
        <v>60</v>
      </c>
      <c r="G90" s="128">
        <v>20</v>
      </c>
      <c r="H90" s="129">
        <f t="shared" si="1"/>
        <v>10800</v>
      </c>
    </row>
    <row r="91" spans="1:8" ht="16.5">
      <c r="A91" s="124">
        <v>85</v>
      </c>
      <c r="B91" s="125" t="s">
        <v>206</v>
      </c>
      <c r="C91" s="133" t="s">
        <v>106</v>
      </c>
      <c r="D91" s="200">
        <v>2</v>
      </c>
      <c r="E91" s="127">
        <v>3</v>
      </c>
      <c r="F91" s="127">
        <v>60</v>
      </c>
      <c r="G91" s="128">
        <v>20</v>
      </c>
      <c r="H91" s="129">
        <f t="shared" si="1"/>
        <v>7200</v>
      </c>
    </row>
    <row r="92" spans="1:8" ht="16.5">
      <c r="A92" s="124">
        <v>86</v>
      </c>
      <c r="B92" s="125" t="s">
        <v>207</v>
      </c>
      <c r="C92" s="133" t="s">
        <v>107</v>
      </c>
      <c r="D92" s="200">
        <v>2</v>
      </c>
      <c r="E92" s="127">
        <v>3</v>
      </c>
      <c r="F92" s="127">
        <v>60</v>
      </c>
      <c r="G92" s="128">
        <v>20</v>
      </c>
      <c r="H92" s="129">
        <f t="shared" si="1"/>
        <v>7200</v>
      </c>
    </row>
    <row r="93" spans="1:8" ht="23.25" customHeight="1">
      <c r="A93" s="221" t="s">
        <v>108</v>
      </c>
      <c r="B93" s="221"/>
      <c r="C93" s="221"/>
      <c r="D93" s="137"/>
      <c r="E93" s="138"/>
      <c r="F93" s="138"/>
      <c r="G93" s="138"/>
      <c r="H93" s="138">
        <f>SUM(H7:H92)</f>
        <v>1896265.2878099997</v>
      </c>
    </row>
    <row r="96" spans="7:8" ht="16.5">
      <c r="G96" s="113" t="s">
        <v>208</v>
      </c>
      <c r="H96" s="87"/>
    </row>
    <row r="97" spans="7:8" ht="16.5">
      <c r="G97" s="113" t="s">
        <v>209</v>
      </c>
      <c r="H97" s="87"/>
    </row>
    <row r="98" spans="7:8" ht="16.5">
      <c r="G98" s="87"/>
      <c r="H98" s="87"/>
    </row>
    <row r="99" spans="7:8" ht="16.5">
      <c r="G99" s="87" t="s">
        <v>210</v>
      </c>
      <c r="H99" s="87"/>
    </row>
    <row r="100" spans="7:8" ht="16.5">
      <c r="G100" s="87" t="s">
        <v>274</v>
      </c>
      <c r="H100" s="87"/>
    </row>
  </sheetData>
  <sheetProtection/>
  <mergeCells count="1">
    <mergeCell ref="A93:C9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3"/>
  <sheetViews>
    <sheetView zoomScalePageLayoutView="0" workbookViewId="0" topLeftCell="A83">
      <selection activeCell="M13" sqref="M13"/>
    </sheetView>
  </sheetViews>
  <sheetFormatPr defaultColWidth="9.140625" defaultRowHeight="15"/>
  <cols>
    <col min="1" max="2" width="9.140625" style="87" customWidth="1"/>
    <col min="3" max="3" width="34.00390625" style="87" customWidth="1"/>
    <col min="4" max="4" width="19.57421875" style="87" hidden="1" customWidth="1"/>
    <col min="5" max="5" width="15.57421875" style="87" hidden="1" customWidth="1"/>
    <col min="6" max="6" width="13.7109375" style="87" hidden="1" customWidth="1"/>
    <col min="7" max="8" width="17.00390625" style="87" customWidth="1"/>
    <col min="9" max="9" width="17.00390625" style="155" customWidth="1"/>
    <col min="10" max="10" width="17.00390625" style="141" customWidth="1"/>
    <col min="11" max="16384" width="9.140625" style="89" customWidth="1"/>
  </cols>
  <sheetData>
    <row r="2" spans="3:4" ht="16.5">
      <c r="C2" s="88" t="s">
        <v>116</v>
      </c>
      <c r="D2" s="140"/>
    </row>
    <row r="3" spans="3:4" ht="16.5">
      <c r="C3" s="142" t="s">
        <v>211</v>
      </c>
      <c r="D3" s="143" t="s">
        <v>275</v>
      </c>
    </row>
    <row r="5" ht="16.5">
      <c r="D5" s="91" t="s">
        <v>276</v>
      </c>
    </row>
    <row r="6" ht="12.75" customHeight="1"/>
    <row r="7" spans="1:10" ht="15" customHeight="1" hidden="1">
      <c r="A7" s="222" t="s">
        <v>117</v>
      </c>
      <c r="B7" s="222" t="s">
        <v>118</v>
      </c>
      <c r="C7" s="222" t="s">
        <v>119</v>
      </c>
      <c r="D7" s="222" t="s">
        <v>277</v>
      </c>
      <c r="E7" s="222"/>
      <c r="F7" s="222"/>
      <c r="G7" s="222"/>
      <c r="H7" s="92"/>
      <c r="I7" s="156"/>
      <c r="J7" s="144"/>
    </row>
    <row r="8" spans="1:10" ht="61.5" customHeight="1">
      <c r="A8" s="222"/>
      <c r="B8" s="222"/>
      <c r="C8" s="222"/>
      <c r="D8" s="93" t="s">
        <v>278</v>
      </c>
      <c r="E8" s="93" t="s">
        <v>279</v>
      </c>
      <c r="F8" s="93" t="s">
        <v>280</v>
      </c>
      <c r="G8" s="93" t="s">
        <v>212</v>
      </c>
      <c r="H8" s="93" t="s">
        <v>213</v>
      </c>
      <c r="I8" s="145" t="s">
        <v>283</v>
      </c>
      <c r="J8" s="145" t="s">
        <v>281</v>
      </c>
    </row>
    <row r="9" spans="1:10" ht="16.5">
      <c r="A9" s="94">
        <f aca="true" t="shared" si="0" ref="A9:A72">ROW(A1)</f>
        <v>1</v>
      </c>
      <c r="B9" s="95" t="s">
        <v>122</v>
      </c>
      <c r="C9" s="96" t="s">
        <v>22</v>
      </c>
      <c r="D9" s="146">
        <v>4.29</v>
      </c>
      <c r="E9" s="146">
        <v>19</v>
      </c>
      <c r="F9" s="146">
        <v>0</v>
      </c>
      <c r="G9" s="147">
        <f>PCTJ!J8</f>
        <v>23.29</v>
      </c>
      <c r="H9" s="147">
        <f>'PCTJ SI ALOCARE'!E9</f>
        <v>3100.01</v>
      </c>
      <c r="I9" s="161">
        <f>'ECO VAL MAX IUNIE'!H7</f>
        <v>3000</v>
      </c>
      <c r="J9" s="146">
        <f>I9-H9</f>
        <v>-100.01000000000022</v>
      </c>
    </row>
    <row r="10" spans="1:10" ht="16.5">
      <c r="A10" s="94">
        <f t="shared" si="0"/>
        <v>2</v>
      </c>
      <c r="B10" s="95" t="s">
        <v>123</v>
      </c>
      <c r="C10" s="99" t="s">
        <v>23</v>
      </c>
      <c r="D10" s="146">
        <v>18.86</v>
      </c>
      <c r="E10" s="146">
        <v>26.5</v>
      </c>
      <c r="F10" s="146">
        <v>12</v>
      </c>
      <c r="G10" s="147">
        <f>PCTJ!J9</f>
        <v>57.36</v>
      </c>
      <c r="H10" s="147">
        <f>'PCTJ SI ALOCARE'!E10</f>
        <v>7634.98</v>
      </c>
      <c r="I10" s="161">
        <f>'ECO VAL MAX IUNIE'!H8</f>
        <v>21600</v>
      </c>
      <c r="J10" s="146">
        <f aca="true" t="shared" si="1" ref="J10:J73">I10-H10</f>
        <v>13965.02</v>
      </c>
    </row>
    <row r="11" spans="1:10" ht="16.5">
      <c r="A11" s="94">
        <f t="shared" si="0"/>
        <v>3</v>
      </c>
      <c r="B11" s="95" t="s">
        <v>124</v>
      </c>
      <c r="C11" s="96" t="s">
        <v>24</v>
      </c>
      <c r="D11" s="146">
        <v>10.44</v>
      </c>
      <c r="E11" s="146">
        <v>23</v>
      </c>
      <c r="F11" s="146">
        <v>2</v>
      </c>
      <c r="G11" s="147">
        <f>PCTJ!J10</f>
        <v>39.73</v>
      </c>
      <c r="H11" s="147">
        <f>'PCTJ SI ALOCARE'!E11</f>
        <v>5288.31</v>
      </c>
      <c r="I11" s="161">
        <f>'ECO VAL MAX IUNIE'!H9</f>
        <v>17279.999999999996</v>
      </c>
      <c r="J11" s="146">
        <f t="shared" si="1"/>
        <v>11991.689999999995</v>
      </c>
    </row>
    <row r="12" spans="1:10" ht="16.5">
      <c r="A12" s="94">
        <f t="shared" si="0"/>
        <v>4</v>
      </c>
      <c r="B12" s="95" t="s">
        <v>125</v>
      </c>
      <c r="C12" s="99" t="s">
        <v>25</v>
      </c>
      <c r="D12" s="146">
        <v>31.62</v>
      </c>
      <c r="E12" s="146">
        <v>50</v>
      </c>
      <c r="F12" s="146">
        <v>29</v>
      </c>
      <c r="G12" s="147">
        <f>PCTJ!J11</f>
        <v>107.18</v>
      </c>
      <c r="H12" s="147">
        <f>'PCTJ SI ALOCARE'!E12</f>
        <v>14266.33</v>
      </c>
      <c r="I12" s="161">
        <f>'ECO VAL MAX IUNIE'!H10</f>
        <v>96735.48380999999</v>
      </c>
      <c r="J12" s="146">
        <f t="shared" si="1"/>
        <v>82469.15380999999</v>
      </c>
    </row>
    <row r="13" spans="1:10" ht="16.5">
      <c r="A13" s="94">
        <f t="shared" si="0"/>
        <v>5</v>
      </c>
      <c r="B13" s="95" t="s">
        <v>126</v>
      </c>
      <c r="C13" s="96" t="s">
        <v>26</v>
      </c>
      <c r="D13" s="146">
        <v>6.29</v>
      </c>
      <c r="E13" s="146">
        <v>26.5</v>
      </c>
      <c r="F13" s="146">
        <v>0</v>
      </c>
      <c r="G13" s="147">
        <f>PCTJ!J12</f>
        <v>31.79</v>
      </c>
      <c r="H13" s="147">
        <f>'PCTJ SI ALOCARE'!E13</f>
        <v>4231.45</v>
      </c>
      <c r="I13" s="161">
        <f>'ECO VAL MAX IUNIE'!H11</f>
        <v>7200</v>
      </c>
      <c r="J13" s="146">
        <f t="shared" si="1"/>
        <v>2968.55</v>
      </c>
    </row>
    <row r="14" spans="1:10" ht="16.5">
      <c r="A14" s="94">
        <f t="shared" si="0"/>
        <v>6</v>
      </c>
      <c r="B14" s="95" t="s">
        <v>127</v>
      </c>
      <c r="C14" s="96" t="s">
        <v>27</v>
      </c>
      <c r="D14" s="146">
        <v>6.29</v>
      </c>
      <c r="E14" s="146">
        <v>24.5</v>
      </c>
      <c r="F14" s="146">
        <v>2</v>
      </c>
      <c r="G14" s="147">
        <f>PCTJ!J13</f>
        <v>32.79</v>
      </c>
      <c r="H14" s="147">
        <f>'PCTJ SI ALOCARE'!E14</f>
        <v>4364.56</v>
      </c>
      <c r="I14" s="161">
        <f>'ECO VAL MAX IUNIE'!H12</f>
        <v>7200</v>
      </c>
      <c r="J14" s="146">
        <f t="shared" si="1"/>
        <v>2835.4399999999996</v>
      </c>
    </row>
    <row r="15" spans="1:10" ht="16.5">
      <c r="A15" s="94">
        <f t="shared" si="0"/>
        <v>7</v>
      </c>
      <c r="B15" s="95" t="s">
        <v>128</v>
      </c>
      <c r="C15" s="96" t="s">
        <v>28</v>
      </c>
      <c r="D15" s="146">
        <v>6.29</v>
      </c>
      <c r="E15" s="146">
        <v>26.5</v>
      </c>
      <c r="F15" s="146">
        <v>0</v>
      </c>
      <c r="G15" s="147">
        <f>PCTJ!J14</f>
        <v>32.79</v>
      </c>
      <c r="H15" s="147">
        <f>'PCTJ SI ALOCARE'!E15</f>
        <v>4364.56</v>
      </c>
      <c r="I15" s="161">
        <f>'ECO VAL MAX IUNIE'!H13</f>
        <v>7200</v>
      </c>
      <c r="J15" s="146">
        <f t="shared" si="1"/>
        <v>2835.4399999999996</v>
      </c>
    </row>
    <row r="16" spans="1:10" ht="16.5">
      <c r="A16" s="94">
        <f t="shared" si="0"/>
        <v>8</v>
      </c>
      <c r="B16" s="95" t="s">
        <v>129</v>
      </c>
      <c r="C16" s="96" t="s">
        <v>29</v>
      </c>
      <c r="D16" s="146">
        <v>30.46</v>
      </c>
      <c r="E16" s="146">
        <v>29.43</v>
      </c>
      <c r="F16" s="146">
        <v>12</v>
      </c>
      <c r="G16" s="147">
        <f>PCTJ!J15</f>
        <v>65.6</v>
      </c>
      <c r="H16" s="147">
        <f>'PCTJ SI ALOCARE'!E16</f>
        <v>8731.77</v>
      </c>
      <c r="I16" s="161">
        <f>'ECO VAL MAX IUNIE'!H14</f>
        <v>24480</v>
      </c>
      <c r="J16" s="146">
        <f t="shared" si="1"/>
        <v>15748.23</v>
      </c>
    </row>
    <row r="17" spans="1:10" ht="16.5">
      <c r="A17" s="94">
        <f t="shared" si="0"/>
        <v>9</v>
      </c>
      <c r="B17" s="95" t="s">
        <v>130</v>
      </c>
      <c r="C17" s="96" t="s">
        <v>30</v>
      </c>
      <c r="D17" s="146">
        <v>10.93</v>
      </c>
      <c r="E17" s="146">
        <v>55.5</v>
      </c>
      <c r="F17" s="146">
        <v>17</v>
      </c>
      <c r="G17" s="147">
        <f>PCTJ!J16</f>
        <v>83.43</v>
      </c>
      <c r="H17" s="147">
        <f>'PCTJ SI ALOCARE'!E17</f>
        <v>11105.06</v>
      </c>
      <c r="I17" s="161">
        <f>'ECO VAL MAX IUNIE'!H15</f>
        <v>12539.999999999998</v>
      </c>
      <c r="J17" s="146">
        <f t="shared" si="1"/>
        <v>1434.9399999999987</v>
      </c>
    </row>
    <row r="18" spans="1:10" ht="16.5">
      <c r="A18" s="94">
        <f t="shared" si="0"/>
        <v>10</v>
      </c>
      <c r="B18" s="100" t="s">
        <v>131</v>
      </c>
      <c r="C18" s="101" t="s">
        <v>31</v>
      </c>
      <c r="D18" s="148">
        <v>2.86</v>
      </c>
      <c r="E18" s="146">
        <v>15</v>
      </c>
      <c r="F18" s="146">
        <v>0</v>
      </c>
      <c r="G18" s="147">
        <f>PCTJ!J17</f>
        <v>17.86</v>
      </c>
      <c r="H18" s="147">
        <f>'PCTJ SI ALOCARE'!E18</f>
        <v>2377.28</v>
      </c>
      <c r="I18" s="161">
        <f>'ECO VAL MAX IUNIE'!H16</f>
        <v>6600</v>
      </c>
      <c r="J18" s="146">
        <f t="shared" si="1"/>
        <v>4222.719999999999</v>
      </c>
    </row>
    <row r="19" spans="1:10" ht="16.5">
      <c r="A19" s="94">
        <f t="shared" si="0"/>
        <v>11</v>
      </c>
      <c r="B19" s="95" t="s">
        <v>132</v>
      </c>
      <c r="C19" s="96" t="s">
        <v>32</v>
      </c>
      <c r="D19" s="146">
        <v>6.29</v>
      </c>
      <c r="E19" s="146">
        <v>24.5</v>
      </c>
      <c r="F19" s="146">
        <v>0</v>
      </c>
      <c r="G19" s="147">
        <f>PCTJ!J18</f>
        <v>30.79</v>
      </c>
      <c r="H19" s="147">
        <f>'PCTJ SI ALOCARE'!E19</f>
        <v>4098.34</v>
      </c>
      <c r="I19" s="161">
        <f>'ECO VAL MAX IUNIE'!H17</f>
        <v>6000</v>
      </c>
      <c r="J19" s="146">
        <f t="shared" si="1"/>
        <v>1901.6599999999999</v>
      </c>
    </row>
    <row r="20" spans="1:10" ht="33">
      <c r="A20" s="94">
        <f t="shared" si="0"/>
        <v>12</v>
      </c>
      <c r="B20" s="95" t="s">
        <v>133</v>
      </c>
      <c r="C20" s="96" t="s">
        <v>33</v>
      </c>
      <c r="D20" s="146">
        <v>3.14</v>
      </c>
      <c r="E20" s="146">
        <v>26.5</v>
      </c>
      <c r="F20" s="146">
        <v>0</v>
      </c>
      <c r="G20" s="147">
        <f>PCTJ!J19</f>
        <v>29.64</v>
      </c>
      <c r="H20" s="147">
        <f>'PCTJ SI ALOCARE'!E20</f>
        <v>3945.27</v>
      </c>
      <c r="I20" s="161">
        <f>'ECO VAL MAX IUNIE'!H18</f>
        <v>3600</v>
      </c>
      <c r="J20" s="146">
        <f t="shared" si="1"/>
        <v>-345.27</v>
      </c>
    </row>
    <row r="21" spans="1:10" ht="16.5">
      <c r="A21" s="94">
        <f t="shared" si="0"/>
        <v>13</v>
      </c>
      <c r="B21" s="95" t="s">
        <v>134</v>
      </c>
      <c r="C21" s="96" t="s">
        <v>34</v>
      </c>
      <c r="D21" s="146">
        <v>31.8</v>
      </c>
      <c r="E21" s="146">
        <v>47</v>
      </c>
      <c r="F21" s="146">
        <v>29</v>
      </c>
      <c r="G21" s="147">
        <f>PCTJ!J20</f>
        <v>108.0842857142857</v>
      </c>
      <c r="H21" s="147">
        <f>'PCTJ SI ALOCARE'!E21</f>
        <v>14386.7</v>
      </c>
      <c r="I21" s="161">
        <f>'ECO VAL MAX IUNIE'!H19</f>
        <v>38880.00000000001</v>
      </c>
      <c r="J21" s="146">
        <f t="shared" si="1"/>
        <v>24493.300000000007</v>
      </c>
    </row>
    <row r="22" spans="1:10" ht="16.5">
      <c r="A22" s="94">
        <f t="shared" si="0"/>
        <v>14</v>
      </c>
      <c r="B22" s="95" t="s">
        <v>135</v>
      </c>
      <c r="C22" s="96" t="s">
        <v>35</v>
      </c>
      <c r="D22" s="146">
        <v>25.16</v>
      </c>
      <c r="E22" s="146">
        <v>91</v>
      </c>
      <c r="F22" s="146">
        <v>41</v>
      </c>
      <c r="G22" s="147">
        <f>PCTJ!J21</f>
        <v>163.57999999999998</v>
      </c>
      <c r="H22" s="147">
        <f>'PCTJ SI ALOCARE'!E22</f>
        <v>21773.53</v>
      </c>
      <c r="I22" s="161">
        <f>'ECO VAL MAX IUNIE'!H20</f>
        <v>34559.99999999999</v>
      </c>
      <c r="J22" s="146">
        <f t="shared" si="1"/>
        <v>12786.469999999994</v>
      </c>
    </row>
    <row r="23" spans="1:10" ht="16.5">
      <c r="A23" s="94">
        <f t="shared" si="0"/>
        <v>15</v>
      </c>
      <c r="B23" s="95" t="s">
        <v>136</v>
      </c>
      <c r="C23" s="99" t="s">
        <v>36</v>
      </c>
      <c r="D23" s="146">
        <v>4.29</v>
      </c>
      <c r="E23" s="146">
        <v>24</v>
      </c>
      <c r="F23" s="146">
        <v>0</v>
      </c>
      <c r="G23" s="147">
        <f>PCTJ!J22</f>
        <v>23.29</v>
      </c>
      <c r="H23" s="147">
        <f>'PCTJ SI ALOCARE'!E23</f>
        <v>3100.05</v>
      </c>
      <c r="I23" s="161">
        <f>'ECO VAL MAX IUNIE'!H21</f>
        <v>7200</v>
      </c>
      <c r="J23" s="146">
        <f t="shared" si="1"/>
        <v>4099.95</v>
      </c>
    </row>
    <row r="24" spans="1:10" ht="16.5">
      <c r="A24" s="94">
        <f t="shared" si="0"/>
        <v>16</v>
      </c>
      <c r="B24" s="95" t="s">
        <v>137</v>
      </c>
      <c r="C24" s="96" t="s">
        <v>37</v>
      </c>
      <c r="D24" s="146">
        <v>3.14</v>
      </c>
      <c r="E24" s="146">
        <v>24</v>
      </c>
      <c r="F24" s="146">
        <v>2</v>
      </c>
      <c r="G24" s="147">
        <f>PCTJ!J23</f>
        <v>29.14</v>
      </c>
      <c r="H24" s="147">
        <f>'PCTJ SI ALOCARE'!E24</f>
        <v>3878.72</v>
      </c>
      <c r="I24" s="161">
        <f>'ECO VAL MAX IUNIE'!H22</f>
        <v>3000</v>
      </c>
      <c r="J24" s="146">
        <f t="shared" si="1"/>
        <v>-878.7199999999998</v>
      </c>
    </row>
    <row r="25" spans="1:10" ht="16.5">
      <c r="A25" s="94">
        <f t="shared" si="0"/>
        <v>17</v>
      </c>
      <c r="B25" s="95" t="s">
        <v>138</v>
      </c>
      <c r="C25" s="96" t="s">
        <v>38</v>
      </c>
      <c r="D25" s="146">
        <v>31.07</v>
      </c>
      <c r="E25" s="146">
        <v>83.63</v>
      </c>
      <c r="F25" s="146">
        <v>17</v>
      </c>
      <c r="G25" s="147">
        <f>PCTJ!J24</f>
        <v>126.33999999999997</v>
      </c>
      <c r="H25" s="147">
        <f>'PCTJ SI ALOCARE'!E25</f>
        <v>16816.65</v>
      </c>
      <c r="I25" s="161">
        <f>'ECO VAL MAX IUNIE'!H23</f>
        <v>45000</v>
      </c>
      <c r="J25" s="146">
        <f t="shared" si="1"/>
        <v>28183.35</v>
      </c>
    </row>
    <row r="26" spans="1:10" ht="16.5">
      <c r="A26" s="94">
        <f t="shared" si="0"/>
        <v>18</v>
      </c>
      <c r="B26" s="95" t="s">
        <v>139</v>
      </c>
      <c r="C26" s="96" t="s">
        <v>39</v>
      </c>
      <c r="D26" s="146">
        <v>8.43</v>
      </c>
      <c r="E26" s="146">
        <v>43.5</v>
      </c>
      <c r="F26" s="146">
        <v>17</v>
      </c>
      <c r="G26" s="147">
        <f>PCTJ!J25</f>
        <v>68.93</v>
      </c>
      <c r="H26" s="147">
        <f>'PCTJ SI ALOCARE'!E26</f>
        <v>9175.02</v>
      </c>
      <c r="I26" s="161">
        <f>'ECO VAL MAX IUNIE'!H24</f>
        <v>36900</v>
      </c>
      <c r="J26" s="146">
        <f t="shared" si="1"/>
        <v>27724.98</v>
      </c>
    </row>
    <row r="27" spans="1:10" ht="16.5">
      <c r="A27" s="94">
        <f t="shared" si="0"/>
        <v>19</v>
      </c>
      <c r="B27" s="95" t="s">
        <v>140</v>
      </c>
      <c r="C27" s="96" t="s">
        <v>40</v>
      </c>
      <c r="D27" s="146">
        <v>6.69</v>
      </c>
      <c r="E27" s="146">
        <v>19</v>
      </c>
      <c r="F27" s="146">
        <v>12</v>
      </c>
      <c r="G27" s="147">
        <f>PCTJ!J26</f>
        <v>37.69</v>
      </c>
      <c r="H27" s="147">
        <f>'PCTJ SI ALOCARE'!E27</f>
        <v>5016.78</v>
      </c>
      <c r="I27" s="161">
        <f>'ECO VAL MAX IUNIE'!H25</f>
        <v>7200</v>
      </c>
      <c r="J27" s="146">
        <f t="shared" si="1"/>
        <v>2183.2200000000003</v>
      </c>
    </row>
    <row r="28" spans="1:10" ht="16.5">
      <c r="A28" s="94">
        <f t="shared" si="0"/>
        <v>20</v>
      </c>
      <c r="B28" s="95" t="s">
        <v>141</v>
      </c>
      <c r="C28" s="96" t="s">
        <v>41</v>
      </c>
      <c r="D28" s="146">
        <v>6.29</v>
      </c>
      <c r="E28" s="146">
        <v>20</v>
      </c>
      <c r="F28" s="146">
        <v>17</v>
      </c>
      <c r="G28" s="147">
        <f>PCTJ!J27</f>
        <v>43.29</v>
      </c>
      <c r="H28" s="147">
        <f>'PCTJ SI ALOCARE'!E28</f>
        <v>5762.17</v>
      </c>
      <c r="I28" s="161">
        <f>'ECO VAL MAX IUNIE'!H26</f>
        <v>7200</v>
      </c>
      <c r="J28" s="146">
        <f t="shared" si="1"/>
        <v>1437.83</v>
      </c>
    </row>
    <row r="29" spans="1:10" ht="16.5">
      <c r="A29" s="94">
        <f t="shared" si="0"/>
        <v>21</v>
      </c>
      <c r="B29" s="95" t="s">
        <v>142</v>
      </c>
      <c r="C29" s="96" t="s">
        <v>42</v>
      </c>
      <c r="D29" s="146">
        <v>5.36</v>
      </c>
      <c r="E29" s="146">
        <v>26.5</v>
      </c>
      <c r="F29" s="146">
        <v>0</v>
      </c>
      <c r="G29" s="147">
        <f>PCTJ!J28</f>
        <v>31.86</v>
      </c>
      <c r="H29" s="147">
        <f>'PCTJ SI ALOCARE'!E29</f>
        <v>4240.77</v>
      </c>
      <c r="I29" s="161">
        <f>'ECO VAL MAX IUNIE'!H27</f>
        <v>7500</v>
      </c>
      <c r="J29" s="146">
        <f t="shared" si="1"/>
        <v>3259.2299999999996</v>
      </c>
    </row>
    <row r="30" spans="1:10" ht="16.5">
      <c r="A30" s="94">
        <f t="shared" si="0"/>
        <v>22</v>
      </c>
      <c r="B30" s="95" t="s">
        <v>143</v>
      </c>
      <c r="C30" s="96" t="s">
        <v>43</v>
      </c>
      <c r="D30" s="146">
        <v>12.29</v>
      </c>
      <c r="E30" s="146">
        <v>66</v>
      </c>
      <c r="F30" s="146">
        <v>17</v>
      </c>
      <c r="G30" s="147">
        <f>PCTJ!J29</f>
        <v>99.78999999999999</v>
      </c>
      <c r="H30" s="147">
        <f>'PCTJ SI ALOCARE'!E30</f>
        <v>13282.68</v>
      </c>
      <c r="I30" s="161">
        <f>'ECO VAL MAX IUNIE'!H28</f>
        <v>14400</v>
      </c>
      <c r="J30" s="146">
        <f t="shared" si="1"/>
        <v>1117.3199999999997</v>
      </c>
    </row>
    <row r="31" spans="1:10" ht="16.5">
      <c r="A31" s="94">
        <f t="shared" si="0"/>
        <v>23</v>
      </c>
      <c r="B31" s="95" t="s">
        <v>144</v>
      </c>
      <c r="C31" s="96" t="s">
        <v>44</v>
      </c>
      <c r="D31" s="146">
        <v>5.36</v>
      </c>
      <c r="E31" s="146">
        <v>26.5</v>
      </c>
      <c r="F31" s="146">
        <v>12</v>
      </c>
      <c r="G31" s="147">
        <f>PCTJ!J30</f>
        <v>43.86</v>
      </c>
      <c r="H31" s="147">
        <f>'PCTJ SI ALOCARE'!E31</f>
        <v>5838.04</v>
      </c>
      <c r="I31" s="161">
        <f>'ECO VAL MAX IUNIE'!H29</f>
        <v>7500</v>
      </c>
      <c r="J31" s="146">
        <f t="shared" si="1"/>
        <v>1661.96</v>
      </c>
    </row>
    <row r="32" spans="1:10" ht="16.5">
      <c r="A32" s="94">
        <f t="shared" si="0"/>
        <v>24</v>
      </c>
      <c r="B32" s="95" t="s">
        <v>145</v>
      </c>
      <c r="C32" s="96" t="s">
        <v>45</v>
      </c>
      <c r="D32" s="146">
        <v>3.43</v>
      </c>
      <c r="E32" s="146">
        <v>21</v>
      </c>
      <c r="F32" s="146">
        <v>10</v>
      </c>
      <c r="G32" s="147">
        <f>PCTJ!J31</f>
        <v>34.43</v>
      </c>
      <c r="H32" s="147">
        <f>'PCTJ SI ALOCARE'!E32</f>
        <v>4582.85</v>
      </c>
      <c r="I32" s="161">
        <f>'ECO VAL MAX IUNIE'!H30</f>
        <v>5760.000000000001</v>
      </c>
      <c r="J32" s="146">
        <f t="shared" si="1"/>
        <v>1177.1500000000005</v>
      </c>
    </row>
    <row r="33" spans="1:10" ht="16.5">
      <c r="A33" s="94">
        <f t="shared" si="0"/>
        <v>25</v>
      </c>
      <c r="B33" s="95" t="s">
        <v>146</v>
      </c>
      <c r="C33" s="102" t="s">
        <v>46</v>
      </c>
      <c r="D33" s="146">
        <v>46.78</v>
      </c>
      <c r="E33" s="146">
        <v>73.5</v>
      </c>
      <c r="F33" s="146">
        <v>29</v>
      </c>
      <c r="G33" s="147">
        <f>PCTJ!J32</f>
        <v>149.28</v>
      </c>
      <c r="H33" s="147">
        <f>'PCTJ SI ALOCARE'!E33</f>
        <v>19870.11</v>
      </c>
      <c r="I33" s="161">
        <f>'ECO VAL MAX IUNIE'!H31</f>
        <v>70919.99999999999</v>
      </c>
      <c r="J33" s="146">
        <f t="shared" si="1"/>
        <v>51049.889999999985</v>
      </c>
    </row>
    <row r="34" spans="1:10" ht="16.5">
      <c r="A34" s="94">
        <f t="shared" si="0"/>
        <v>26</v>
      </c>
      <c r="B34" s="95" t="s">
        <v>147</v>
      </c>
      <c r="C34" s="102" t="s">
        <v>47</v>
      </c>
      <c r="D34" s="146">
        <v>15.58</v>
      </c>
      <c r="E34" s="146">
        <v>65.5</v>
      </c>
      <c r="F34" s="146">
        <v>24</v>
      </c>
      <c r="G34" s="147">
        <f>PCTJ!J33</f>
        <v>104.78999999999999</v>
      </c>
      <c r="H34" s="147">
        <f>'PCTJ SI ALOCARE'!E34</f>
        <v>13948.21</v>
      </c>
      <c r="I34" s="161">
        <f>'ECO VAL MAX IUNIE'!H32</f>
        <v>23040.000000000004</v>
      </c>
      <c r="J34" s="146">
        <f t="shared" si="1"/>
        <v>9091.790000000005</v>
      </c>
    </row>
    <row r="35" spans="1:10" ht="16.5">
      <c r="A35" s="94">
        <f t="shared" si="0"/>
        <v>27</v>
      </c>
      <c r="B35" s="95" t="s">
        <v>148</v>
      </c>
      <c r="C35" s="96" t="s">
        <v>48</v>
      </c>
      <c r="D35" s="146">
        <v>9.57</v>
      </c>
      <c r="E35" s="146">
        <v>20.83</v>
      </c>
      <c r="F35" s="146">
        <v>2</v>
      </c>
      <c r="G35" s="147">
        <f>PCTJ!J34</f>
        <v>31.33</v>
      </c>
      <c r="H35" s="147">
        <f>'PCTJ SI ALOCARE'!E35</f>
        <v>4170.22</v>
      </c>
      <c r="I35" s="161">
        <f>'ECO VAL MAX IUNIE'!H33</f>
        <v>19800</v>
      </c>
      <c r="J35" s="146">
        <f t="shared" si="1"/>
        <v>15629.779999999999</v>
      </c>
    </row>
    <row r="36" spans="1:10" ht="16.5">
      <c r="A36" s="94">
        <f t="shared" si="0"/>
        <v>28</v>
      </c>
      <c r="B36" s="100" t="s">
        <v>149</v>
      </c>
      <c r="C36" s="101" t="s">
        <v>49</v>
      </c>
      <c r="D36" s="148">
        <v>2.86</v>
      </c>
      <c r="E36" s="146">
        <v>25.5</v>
      </c>
      <c r="F36" s="146">
        <v>2</v>
      </c>
      <c r="G36" s="147">
        <f>PCTJ!J35</f>
        <v>30.93</v>
      </c>
      <c r="H36" s="147">
        <f>'PCTJ SI ALOCARE'!E36</f>
        <v>4116.98</v>
      </c>
      <c r="I36" s="161">
        <f>'ECO VAL MAX IUNIE'!H34</f>
        <v>3600</v>
      </c>
      <c r="J36" s="146">
        <f t="shared" si="1"/>
        <v>-516.9799999999996</v>
      </c>
    </row>
    <row r="37" spans="1:10" ht="16.5">
      <c r="A37" s="94">
        <f t="shared" si="0"/>
        <v>29</v>
      </c>
      <c r="B37" s="95" t="s">
        <v>150</v>
      </c>
      <c r="C37" s="96" t="s">
        <v>50</v>
      </c>
      <c r="D37" s="146">
        <v>19.56</v>
      </c>
      <c r="E37" s="146">
        <v>49.03</v>
      </c>
      <c r="F37" s="146">
        <v>17</v>
      </c>
      <c r="G37" s="147">
        <f>PCTJ!J36</f>
        <v>85.59</v>
      </c>
      <c r="H37" s="147">
        <f>'PCTJ SI ALOCARE'!E37</f>
        <v>11392.57</v>
      </c>
      <c r="I37" s="161">
        <f>'ECO VAL MAX IUNIE'!H35</f>
        <v>103500.00000000001</v>
      </c>
      <c r="J37" s="146">
        <f t="shared" si="1"/>
        <v>92107.43000000002</v>
      </c>
    </row>
    <row r="38" spans="1:10" ht="16.5">
      <c r="A38" s="94">
        <f t="shared" si="0"/>
        <v>30</v>
      </c>
      <c r="B38" s="95" t="s">
        <v>151</v>
      </c>
      <c r="C38" s="96" t="s">
        <v>51</v>
      </c>
      <c r="D38" s="146">
        <v>7.5</v>
      </c>
      <c r="E38" s="146">
        <v>26.5</v>
      </c>
      <c r="F38" s="146">
        <v>10</v>
      </c>
      <c r="G38" s="147">
        <f>PCTJ!J37</f>
        <v>44</v>
      </c>
      <c r="H38" s="147">
        <f>'PCTJ SI ALOCARE'!E38</f>
        <v>5856.68</v>
      </c>
      <c r="I38" s="161">
        <f>'ECO VAL MAX IUNIE'!H36</f>
        <v>12600</v>
      </c>
      <c r="J38" s="146">
        <f t="shared" si="1"/>
        <v>6743.32</v>
      </c>
    </row>
    <row r="39" spans="1:10" ht="16.5">
      <c r="A39" s="94">
        <f t="shared" si="0"/>
        <v>31</v>
      </c>
      <c r="B39" s="95" t="s">
        <v>152</v>
      </c>
      <c r="C39" s="96" t="s">
        <v>52</v>
      </c>
      <c r="D39" s="146">
        <v>10</v>
      </c>
      <c r="E39" s="146">
        <v>21</v>
      </c>
      <c r="F39" s="146">
        <v>0</v>
      </c>
      <c r="G39" s="147">
        <f>PCTJ!J38</f>
        <v>31</v>
      </c>
      <c r="H39" s="147">
        <f>'PCTJ SI ALOCARE'!E39</f>
        <v>4126.29</v>
      </c>
      <c r="I39" s="161">
        <f>'ECO VAL MAX IUNIE'!H37</f>
        <v>12600</v>
      </c>
      <c r="J39" s="146">
        <f t="shared" si="1"/>
        <v>8473.71</v>
      </c>
    </row>
    <row r="40" spans="1:10" ht="16.5">
      <c r="A40" s="94">
        <f t="shared" si="0"/>
        <v>32</v>
      </c>
      <c r="B40" s="95" t="s">
        <v>153</v>
      </c>
      <c r="C40" s="96" t="s">
        <v>53</v>
      </c>
      <c r="D40" s="146">
        <v>9.43</v>
      </c>
      <c r="E40" s="146">
        <v>26.5</v>
      </c>
      <c r="F40" s="146">
        <v>7</v>
      </c>
      <c r="G40" s="147">
        <f>PCTJ!J39</f>
        <v>42.93</v>
      </c>
      <c r="H40" s="147">
        <f>'PCTJ SI ALOCARE'!E40</f>
        <v>5714.25</v>
      </c>
      <c r="I40" s="161">
        <f>'ECO VAL MAX IUNIE'!H38</f>
        <v>10800</v>
      </c>
      <c r="J40" s="146">
        <f t="shared" si="1"/>
        <v>5085.75</v>
      </c>
    </row>
    <row r="41" spans="1:10" ht="16.5">
      <c r="A41" s="94">
        <f t="shared" si="0"/>
        <v>33</v>
      </c>
      <c r="B41" s="95" t="s">
        <v>154</v>
      </c>
      <c r="C41" s="96" t="s">
        <v>54</v>
      </c>
      <c r="D41" s="146">
        <v>2.14</v>
      </c>
      <c r="E41" s="146">
        <v>26.5</v>
      </c>
      <c r="F41" s="146">
        <v>10</v>
      </c>
      <c r="G41" s="147">
        <f>PCTJ!J40</f>
        <v>39.71</v>
      </c>
      <c r="H41" s="147">
        <f>'PCTJ SI ALOCARE'!E41</f>
        <v>5285.65</v>
      </c>
      <c r="I41" s="161">
        <f>'ECO VAL MAX IUNIE'!H39</f>
        <v>5400</v>
      </c>
      <c r="J41" s="146">
        <f t="shared" si="1"/>
        <v>114.35000000000036</v>
      </c>
    </row>
    <row r="42" spans="1:10" ht="33">
      <c r="A42" s="94">
        <f t="shared" si="0"/>
        <v>34</v>
      </c>
      <c r="B42" s="95" t="s">
        <v>155</v>
      </c>
      <c r="C42" s="96" t="s">
        <v>55</v>
      </c>
      <c r="D42" s="146">
        <v>13.79</v>
      </c>
      <c r="E42" s="146">
        <v>49.03</v>
      </c>
      <c r="F42" s="146">
        <v>12</v>
      </c>
      <c r="G42" s="147">
        <f>PCTJ!J41</f>
        <v>74.82</v>
      </c>
      <c r="H42" s="147">
        <f>'PCTJ SI ALOCARE'!E42</f>
        <v>9959.01</v>
      </c>
      <c r="I42" s="161">
        <f>'ECO VAL MAX IUNIE'!H40</f>
        <v>19800</v>
      </c>
      <c r="J42" s="146">
        <f t="shared" si="1"/>
        <v>9840.99</v>
      </c>
    </row>
    <row r="43" spans="1:10" ht="16.5">
      <c r="A43" s="94">
        <f t="shared" si="0"/>
        <v>35</v>
      </c>
      <c r="B43" s="95" t="s">
        <v>156</v>
      </c>
      <c r="C43" s="96" t="s">
        <v>56</v>
      </c>
      <c r="D43" s="146">
        <v>25.15</v>
      </c>
      <c r="E43" s="146">
        <v>45.33</v>
      </c>
      <c r="F43" s="146">
        <v>17</v>
      </c>
      <c r="G43" s="147">
        <f>PCTJ!J42</f>
        <v>81.88</v>
      </c>
      <c r="H43" s="147">
        <f>'PCTJ SI ALOCARE'!E43</f>
        <v>10898.74</v>
      </c>
      <c r="I43" s="161">
        <f>'ECO VAL MAX IUNIE'!H41</f>
        <v>27359.999999999996</v>
      </c>
      <c r="J43" s="146">
        <f t="shared" si="1"/>
        <v>16461.259999999995</v>
      </c>
    </row>
    <row r="44" spans="1:10" ht="16.5">
      <c r="A44" s="94">
        <f t="shared" si="0"/>
        <v>36</v>
      </c>
      <c r="B44" s="95" t="s">
        <v>157</v>
      </c>
      <c r="C44" s="96" t="s">
        <v>57</v>
      </c>
      <c r="D44" s="146">
        <v>12.5</v>
      </c>
      <c r="E44" s="146">
        <v>42.95</v>
      </c>
      <c r="F44" s="146">
        <v>17</v>
      </c>
      <c r="G44" s="147">
        <f>PCTJ!J43</f>
        <v>88.95</v>
      </c>
      <c r="H44" s="147">
        <f>'PCTJ SI ALOCARE'!E44</f>
        <v>11839.8</v>
      </c>
      <c r="I44" s="161">
        <f>'ECO VAL MAX IUNIE'!H42</f>
        <v>50400</v>
      </c>
      <c r="J44" s="146">
        <f t="shared" si="1"/>
        <v>38560.2</v>
      </c>
    </row>
    <row r="45" spans="1:10" ht="16.5">
      <c r="A45" s="94">
        <f t="shared" si="0"/>
        <v>37</v>
      </c>
      <c r="B45" s="95" t="s">
        <v>158</v>
      </c>
      <c r="C45" s="96" t="s">
        <v>58</v>
      </c>
      <c r="D45" s="146">
        <v>8.79</v>
      </c>
      <c r="E45" s="146">
        <v>22.53</v>
      </c>
      <c r="F45" s="146">
        <v>2</v>
      </c>
      <c r="G45" s="147">
        <f>PCTJ!J44</f>
        <v>32.32</v>
      </c>
      <c r="H45" s="147">
        <f>'PCTJ SI ALOCARE'!E45</f>
        <v>4302</v>
      </c>
      <c r="I45" s="161">
        <f>'ECO VAL MAX IUNIE'!H43</f>
        <v>19800</v>
      </c>
      <c r="J45" s="146">
        <f t="shared" si="1"/>
        <v>15498</v>
      </c>
    </row>
    <row r="46" spans="1:10" ht="16.5">
      <c r="A46" s="94">
        <f t="shared" si="0"/>
        <v>38</v>
      </c>
      <c r="B46" s="95" t="s">
        <v>159</v>
      </c>
      <c r="C46" s="103" t="s">
        <v>59</v>
      </c>
      <c r="D46" s="146">
        <v>3.97</v>
      </c>
      <c r="E46" s="146">
        <v>24</v>
      </c>
      <c r="F46" s="146">
        <v>17</v>
      </c>
      <c r="G46" s="147">
        <f>PCTJ!J45</f>
        <v>45.769999999999996</v>
      </c>
      <c r="H46" s="147">
        <f>'PCTJ SI ALOCARE'!E46</f>
        <v>6092.27</v>
      </c>
      <c r="I46" s="161">
        <f>'ECO VAL MAX IUNIE'!H44</f>
        <v>4199.999999999999</v>
      </c>
      <c r="J46" s="146">
        <f t="shared" si="1"/>
        <v>-1892.2700000000013</v>
      </c>
    </row>
    <row r="47" spans="1:10" ht="16.5">
      <c r="A47" s="94">
        <f t="shared" si="0"/>
        <v>39</v>
      </c>
      <c r="B47" s="100" t="s">
        <v>160</v>
      </c>
      <c r="C47" s="101" t="s">
        <v>60</v>
      </c>
      <c r="D47" s="148">
        <v>9.43</v>
      </c>
      <c r="E47" s="146">
        <v>26</v>
      </c>
      <c r="F47" s="146">
        <v>2</v>
      </c>
      <c r="G47" s="147">
        <f>PCTJ!J46</f>
        <v>37.43</v>
      </c>
      <c r="H47" s="147">
        <f>'PCTJ SI ALOCARE'!E47</f>
        <v>4982.17</v>
      </c>
      <c r="I47" s="161">
        <f>'ECO VAL MAX IUNIE'!H45</f>
        <v>10800</v>
      </c>
      <c r="J47" s="146">
        <f t="shared" si="1"/>
        <v>5817.83</v>
      </c>
    </row>
    <row r="48" spans="1:10" ht="16.5">
      <c r="A48" s="94">
        <f t="shared" si="0"/>
        <v>40</v>
      </c>
      <c r="B48" s="95" t="s">
        <v>161</v>
      </c>
      <c r="C48" s="96" t="s">
        <v>61</v>
      </c>
      <c r="D48" s="146">
        <v>16.86</v>
      </c>
      <c r="E48" s="146">
        <v>99</v>
      </c>
      <c r="F48" s="146">
        <v>29</v>
      </c>
      <c r="G48" s="147">
        <f>PCTJ!J47</f>
        <v>143.72000000000003</v>
      </c>
      <c r="H48" s="147">
        <f>'PCTJ SI ALOCARE'!E48</f>
        <v>19130.03</v>
      </c>
      <c r="I48" s="161">
        <f>'ECO VAL MAX IUNIE'!H46</f>
        <v>28080</v>
      </c>
      <c r="J48" s="146">
        <f t="shared" si="1"/>
        <v>8949.970000000001</v>
      </c>
    </row>
    <row r="49" spans="1:10" ht="16.5">
      <c r="A49" s="94">
        <f t="shared" si="0"/>
        <v>41</v>
      </c>
      <c r="B49" s="95" t="s">
        <v>162</v>
      </c>
      <c r="C49" s="96" t="s">
        <v>62</v>
      </c>
      <c r="D49" s="146">
        <v>39.73</v>
      </c>
      <c r="E49" s="146">
        <v>110</v>
      </c>
      <c r="F49" s="146">
        <v>53</v>
      </c>
      <c r="G49" s="147">
        <f>PCTJ!J48</f>
        <v>192.82</v>
      </c>
      <c r="H49" s="147">
        <f>'PCTJ SI ALOCARE'!E49</f>
        <v>25665.55</v>
      </c>
      <c r="I49" s="161">
        <f>'ECO VAL MAX IUNIE'!H47</f>
        <v>18000</v>
      </c>
      <c r="J49" s="146">
        <f t="shared" si="1"/>
        <v>-7665.549999999999</v>
      </c>
    </row>
    <row r="50" spans="1:10" ht="16.5">
      <c r="A50" s="94">
        <f t="shared" si="0"/>
        <v>42</v>
      </c>
      <c r="B50" s="95" t="s">
        <v>163</v>
      </c>
      <c r="C50" s="99" t="s">
        <v>63</v>
      </c>
      <c r="D50" s="146">
        <v>12.77</v>
      </c>
      <c r="E50" s="146">
        <v>24.5</v>
      </c>
      <c r="F50" s="146">
        <v>2</v>
      </c>
      <c r="G50" s="147">
        <f>PCTJ!J49</f>
        <v>41.41</v>
      </c>
      <c r="H50" s="147">
        <f>'PCTJ SI ALOCARE'!E50</f>
        <v>5511.93</v>
      </c>
      <c r="I50" s="161">
        <f>'ECO VAL MAX IUNIE'!H48</f>
        <v>18000</v>
      </c>
      <c r="J50" s="146">
        <f t="shared" si="1"/>
        <v>12488.07</v>
      </c>
    </row>
    <row r="51" spans="1:10" ht="33">
      <c r="A51" s="94">
        <f t="shared" si="0"/>
        <v>43</v>
      </c>
      <c r="B51" s="95" t="s">
        <v>164</v>
      </c>
      <c r="C51" s="96" t="s">
        <v>64</v>
      </c>
      <c r="D51" s="146">
        <v>22.27</v>
      </c>
      <c r="E51" s="146">
        <v>89.5</v>
      </c>
      <c r="F51" s="146">
        <v>29</v>
      </c>
      <c r="G51" s="147">
        <f>PCTJ!J50</f>
        <v>195.13</v>
      </c>
      <c r="H51" s="147">
        <f>'PCTJ SI ALOCARE'!E51</f>
        <v>25973.03</v>
      </c>
      <c r="I51" s="161">
        <f>'ECO VAL MAX IUNIE'!H49</f>
        <v>88560.00000000001</v>
      </c>
      <c r="J51" s="146">
        <f t="shared" si="1"/>
        <v>62586.970000000016</v>
      </c>
    </row>
    <row r="52" spans="1:10" ht="16.5">
      <c r="A52" s="94">
        <f t="shared" si="0"/>
        <v>44</v>
      </c>
      <c r="B52" s="95" t="s">
        <v>165</v>
      </c>
      <c r="C52" s="96" t="s">
        <v>65</v>
      </c>
      <c r="D52" s="146">
        <v>4.29</v>
      </c>
      <c r="E52" s="146">
        <v>17</v>
      </c>
      <c r="F52" s="146">
        <v>0</v>
      </c>
      <c r="G52" s="147">
        <f>PCTJ!J51</f>
        <v>29.79</v>
      </c>
      <c r="H52" s="147">
        <f>'PCTJ SI ALOCARE'!E52</f>
        <v>3965.24</v>
      </c>
      <c r="I52" s="161">
        <f>'ECO VAL MAX IUNIE'!H50</f>
        <v>7200</v>
      </c>
      <c r="J52" s="146">
        <f t="shared" si="1"/>
        <v>3234.76</v>
      </c>
    </row>
    <row r="53" spans="1:10" ht="16.5">
      <c r="A53" s="94">
        <f t="shared" si="0"/>
        <v>45</v>
      </c>
      <c r="B53" s="95" t="s">
        <v>166</v>
      </c>
      <c r="C53" s="96" t="s">
        <v>66</v>
      </c>
      <c r="D53" s="146">
        <v>12.66</v>
      </c>
      <c r="E53" s="146">
        <v>47.5</v>
      </c>
      <c r="F53" s="146">
        <v>17</v>
      </c>
      <c r="G53" s="147">
        <f>PCTJ!J52</f>
        <v>52.620000000000005</v>
      </c>
      <c r="H53" s="147">
        <f>'PCTJ SI ALOCARE'!E53</f>
        <v>7004.05</v>
      </c>
      <c r="I53" s="161">
        <f>'ECO VAL MAX IUNIE'!H51</f>
        <v>16559.999999999996</v>
      </c>
      <c r="J53" s="146">
        <f t="shared" si="1"/>
        <v>9555.949999999997</v>
      </c>
    </row>
    <row r="54" spans="1:10" ht="16.5">
      <c r="A54" s="94">
        <f t="shared" si="0"/>
        <v>46</v>
      </c>
      <c r="B54" s="95" t="s">
        <v>167</v>
      </c>
      <c r="C54" s="96" t="s">
        <v>67</v>
      </c>
      <c r="D54" s="146">
        <v>10.57</v>
      </c>
      <c r="E54" s="146">
        <v>24</v>
      </c>
      <c r="F54" s="146">
        <v>17</v>
      </c>
      <c r="G54" s="147">
        <f>PCTJ!J53</f>
        <v>51.57</v>
      </c>
      <c r="H54" s="147">
        <f>'PCTJ SI ALOCARE'!E54</f>
        <v>6864.29</v>
      </c>
      <c r="I54" s="161">
        <f>'ECO VAL MAX IUNIE'!H52</f>
        <v>14400</v>
      </c>
      <c r="J54" s="146">
        <f t="shared" si="1"/>
        <v>7535.71</v>
      </c>
    </row>
    <row r="55" spans="1:10" ht="16.5">
      <c r="A55" s="94">
        <f t="shared" si="0"/>
        <v>47</v>
      </c>
      <c r="B55" s="95" t="s">
        <v>168</v>
      </c>
      <c r="C55" s="96" t="s">
        <v>68</v>
      </c>
      <c r="D55" s="146">
        <v>40.73</v>
      </c>
      <c r="E55" s="146">
        <v>96</v>
      </c>
      <c r="F55" s="146">
        <v>17</v>
      </c>
      <c r="G55" s="147">
        <f>PCTJ!J54</f>
        <v>150.59</v>
      </c>
      <c r="H55" s="147">
        <f>'PCTJ SI ALOCARE'!E55</f>
        <v>20044.48</v>
      </c>
      <c r="I55" s="161">
        <f>'ECO VAL MAX IUNIE'!H53</f>
        <v>67319.99999999999</v>
      </c>
      <c r="J55" s="146">
        <f t="shared" si="1"/>
        <v>47275.51999999999</v>
      </c>
    </row>
    <row r="56" spans="1:10" ht="16.5">
      <c r="A56" s="94">
        <f t="shared" si="0"/>
        <v>48</v>
      </c>
      <c r="B56" s="95" t="s">
        <v>169</v>
      </c>
      <c r="C56" s="102" t="s">
        <v>69</v>
      </c>
      <c r="D56" s="146">
        <v>8.5</v>
      </c>
      <c r="E56" s="146">
        <v>75.45</v>
      </c>
      <c r="F56" s="146">
        <v>6</v>
      </c>
      <c r="G56" s="147">
        <f>PCTJ!J55</f>
        <v>21.659999999999993</v>
      </c>
      <c r="H56" s="147">
        <f>'PCTJ SI ALOCARE'!E56</f>
        <v>2883.08</v>
      </c>
      <c r="I56" s="161">
        <f>'ECO VAL MAX IUNIE'!H54</f>
        <v>7920.000000000001</v>
      </c>
      <c r="J56" s="146">
        <f t="shared" si="1"/>
        <v>5036.920000000001</v>
      </c>
    </row>
    <row r="57" spans="1:10" ht="16.5">
      <c r="A57" s="94">
        <f t="shared" si="0"/>
        <v>49</v>
      </c>
      <c r="B57" s="95" t="s">
        <v>170</v>
      </c>
      <c r="C57" s="96" t="s">
        <v>70</v>
      </c>
      <c r="D57" s="146">
        <v>8.57</v>
      </c>
      <c r="E57" s="146">
        <v>18</v>
      </c>
      <c r="F57" s="146">
        <v>7</v>
      </c>
      <c r="G57" s="147">
        <f>PCTJ!J56</f>
        <v>31.43</v>
      </c>
      <c r="H57" s="147">
        <f>'PCTJ SI ALOCARE'!E57</f>
        <v>4183.53</v>
      </c>
      <c r="I57" s="161">
        <f>'ECO VAL MAX IUNIE'!H55</f>
        <v>10800</v>
      </c>
      <c r="J57" s="146">
        <f t="shared" si="1"/>
        <v>6616.47</v>
      </c>
    </row>
    <row r="58" spans="1:10" ht="16.5">
      <c r="A58" s="94">
        <f t="shared" si="0"/>
        <v>50</v>
      </c>
      <c r="B58" s="95" t="s">
        <v>171</v>
      </c>
      <c r="C58" s="96" t="s">
        <v>71</v>
      </c>
      <c r="D58" s="146">
        <v>2.43</v>
      </c>
      <c r="E58" s="146">
        <v>24</v>
      </c>
      <c r="F58" s="146">
        <v>2</v>
      </c>
      <c r="G58" s="147">
        <f>PCTJ!J57</f>
        <v>27.72</v>
      </c>
      <c r="H58" s="147">
        <f>'PCTJ SI ALOCARE'!E58</f>
        <v>3689.71</v>
      </c>
      <c r="I58" s="161">
        <f>'ECO VAL MAX IUNIE'!H56</f>
        <v>1800</v>
      </c>
      <c r="J58" s="146">
        <f t="shared" si="1"/>
        <v>-1889.71</v>
      </c>
    </row>
    <row r="59" spans="1:10" ht="16.5">
      <c r="A59" s="94">
        <f t="shared" si="0"/>
        <v>51</v>
      </c>
      <c r="B59" s="95" t="s">
        <v>172</v>
      </c>
      <c r="C59" s="96" t="s">
        <v>72</v>
      </c>
      <c r="D59" s="146">
        <v>8</v>
      </c>
      <c r="E59" s="146">
        <v>25.5</v>
      </c>
      <c r="F59" s="146">
        <v>2</v>
      </c>
      <c r="G59" s="147">
        <f>PCTJ!J58</f>
        <v>35.08</v>
      </c>
      <c r="H59" s="147">
        <f>'PCTJ SI ALOCARE'!E59</f>
        <v>4669.37</v>
      </c>
      <c r="I59" s="161">
        <f>'ECO VAL MAX IUNIE'!H57</f>
        <v>7800.000000000001</v>
      </c>
      <c r="J59" s="146">
        <f t="shared" si="1"/>
        <v>3130.630000000001</v>
      </c>
    </row>
    <row r="60" spans="1:10" ht="16.5">
      <c r="A60" s="94">
        <f t="shared" si="0"/>
        <v>52</v>
      </c>
      <c r="B60" s="95" t="s">
        <v>173</v>
      </c>
      <c r="C60" s="96" t="s">
        <v>73</v>
      </c>
      <c r="D60" s="146">
        <v>8.56</v>
      </c>
      <c r="E60" s="146">
        <v>25.5</v>
      </c>
      <c r="F60" s="146">
        <v>7</v>
      </c>
      <c r="G60" s="147">
        <f>PCTJ!J59</f>
        <v>43.56142857142857</v>
      </c>
      <c r="H60" s="147">
        <f>'PCTJ SI ALOCARE'!E60</f>
        <v>5798.3</v>
      </c>
      <c r="I60" s="161">
        <f>'ECO VAL MAX IUNIE'!H58</f>
        <v>16200</v>
      </c>
      <c r="J60" s="146">
        <f t="shared" si="1"/>
        <v>10401.7</v>
      </c>
    </row>
    <row r="61" spans="1:10" ht="16.5">
      <c r="A61" s="94">
        <f t="shared" si="0"/>
        <v>53</v>
      </c>
      <c r="B61" s="95" t="s">
        <v>174</v>
      </c>
      <c r="C61" s="96" t="s">
        <v>74</v>
      </c>
      <c r="D61" s="146">
        <v>6.29</v>
      </c>
      <c r="E61" s="146">
        <v>11.55</v>
      </c>
      <c r="F61" s="146">
        <v>2</v>
      </c>
      <c r="G61" s="147">
        <f>PCTJ!J60</f>
        <v>21.98</v>
      </c>
      <c r="H61" s="147">
        <f>'PCTJ SI ALOCARE'!E61</f>
        <v>2925.68</v>
      </c>
      <c r="I61" s="161">
        <f>'ECO VAL MAX IUNIE'!H59</f>
        <v>12600</v>
      </c>
      <c r="J61" s="146">
        <f t="shared" si="1"/>
        <v>9674.32</v>
      </c>
    </row>
    <row r="62" spans="1:10" ht="33">
      <c r="A62" s="94">
        <f t="shared" si="0"/>
        <v>54</v>
      </c>
      <c r="B62" s="95" t="s">
        <v>175</v>
      </c>
      <c r="C62" s="96" t="s">
        <v>75</v>
      </c>
      <c r="D62" s="146">
        <v>11.15</v>
      </c>
      <c r="E62" s="146">
        <v>23.5</v>
      </c>
      <c r="F62" s="146">
        <v>12</v>
      </c>
      <c r="G62" s="147">
        <f>PCTJ!J61</f>
        <v>46.65</v>
      </c>
      <c r="H62" s="147">
        <f>'PCTJ SI ALOCARE'!E62</f>
        <v>6209.41</v>
      </c>
      <c r="I62" s="161">
        <f>'ECO VAL MAX IUNIE'!H60</f>
        <v>14400</v>
      </c>
      <c r="J62" s="146">
        <f t="shared" si="1"/>
        <v>8190.59</v>
      </c>
    </row>
    <row r="63" spans="1:10" ht="33">
      <c r="A63" s="94">
        <f t="shared" si="0"/>
        <v>55</v>
      </c>
      <c r="B63" s="95" t="s">
        <v>176</v>
      </c>
      <c r="C63" s="96" t="s">
        <v>76</v>
      </c>
      <c r="D63" s="146">
        <v>4.86</v>
      </c>
      <c r="E63" s="146">
        <v>15</v>
      </c>
      <c r="F63" s="146">
        <v>2</v>
      </c>
      <c r="G63" s="147">
        <f>PCTJ!J62</f>
        <v>21.86</v>
      </c>
      <c r="H63" s="147">
        <f>'PCTJ SI ALOCARE'!E63</f>
        <v>2909.7</v>
      </c>
      <c r="I63" s="161">
        <f>'ECO VAL MAX IUNIE'!H61</f>
        <v>7200</v>
      </c>
      <c r="J63" s="146">
        <f t="shared" si="1"/>
        <v>4290.3</v>
      </c>
    </row>
    <row r="64" spans="1:10" ht="16.5">
      <c r="A64" s="94">
        <f t="shared" si="0"/>
        <v>56</v>
      </c>
      <c r="B64" s="95" t="s">
        <v>177</v>
      </c>
      <c r="C64" s="96" t="s">
        <v>77</v>
      </c>
      <c r="D64" s="146">
        <v>4.86</v>
      </c>
      <c r="E64" s="146">
        <v>25.5</v>
      </c>
      <c r="F64" s="146">
        <v>0</v>
      </c>
      <c r="G64" s="147">
        <f>PCTJ!J63</f>
        <v>27.228571428571428</v>
      </c>
      <c r="H64" s="147">
        <f>'PCTJ SI ALOCARE'!E64</f>
        <v>3624.29</v>
      </c>
      <c r="I64" s="161">
        <f>'ECO VAL MAX IUNIE'!H62</f>
        <v>4619.999999999999</v>
      </c>
      <c r="J64" s="146">
        <f t="shared" si="1"/>
        <v>995.7099999999991</v>
      </c>
    </row>
    <row r="65" spans="1:10" ht="16.5">
      <c r="A65" s="94">
        <f t="shared" si="0"/>
        <v>57</v>
      </c>
      <c r="B65" s="95" t="s">
        <v>178</v>
      </c>
      <c r="C65" s="96" t="s">
        <v>78</v>
      </c>
      <c r="D65" s="146">
        <v>19.07</v>
      </c>
      <c r="E65" s="146">
        <v>64.48</v>
      </c>
      <c r="F65" s="146">
        <v>2</v>
      </c>
      <c r="G65" s="147">
        <f>PCTJ!J64</f>
        <v>85.55000000000001</v>
      </c>
      <c r="H65" s="147">
        <f>'PCTJ SI ALOCARE'!E65</f>
        <v>11387.24</v>
      </c>
      <c r="I65" s="161">
        <f>'ECO VAL MAX IUNIE'!H63</f>
        <v>82500.01199999999</v>
      </c>
      <c r="J65" s="146">
        <f t="shared" si="1"/>
        <v>71112.77199999998</v>
      </c>
    </row>
    <row r="66" spans="1:10" ht="16.5">
      <c r="A66" s="94">
        <f t="shared" si="0"/>
        <v>58</v>
      </c>
      <c r="B66" s="95" t="s">
        <v>179</v>
      </c>
      <c r="C66" s="96" t="s">
        <v>79</v>
      </c>
      <c r="D66" s="146">
        <v>10</v>
      </c>
      <c r="E66" s="146">
        <v>24.5</v>
      </c>
      <c r="F66" s="146">
        <v>0</v>
      </c>
      <c r="G66" s="147">
        <f>PCTJ!J65</f>
        <v>32.21</v>
      </c>
      <c r="H66" s="147">
        <f>'PCTJ SI ALOCARE'!E66</f>
        <v>4287.35</v>
      </c>
      <c r="I66" s="161">
        <f>'ECO VAL MAX IUNIE'!H64</f>
        <v>7200</v>
      </c>
      <c r="J66" s="146">
        <f t="shared" si="1"/>
        <v>2912.6499999999996</v>
      </c>
    </row>
    <row r="67" spans="1:10" ht="16.5">
      <c r="A67" s="94">
        <f t="shared" si="0"/>
        <v>59</v>
      </c>
      <c r="B67" s="100" t="s">
        <v>180</v>
      </c>
      <c r="C67" s="101" t="s">
        <v>80</v>
      </c>
      <c r="D67" s="148">
        <v>49.98</v>
      </c>
      <c r="E67" s="146">
        <v>51.5</v>
      </c>
      <c r="F67" s="146">
        <v>12</v>
      </c>
      <c r="G67" s="147">
        <f>PCTJ!J66</f>
        <v>117.76999999999998</v>
      </c>
      <c r="H67" s="147">
        <f>'PCTJ SI ALOCARE'!E67</f>
        <v>15675.93</v>
      </c>
      <c r="I67" s="161">
        <f>'ECO VAL MAX IUNIE'!H65</f>
        <v>106335</v>
      </c>
      <c r="J67" s="146">
        <f t="shared" si="1"/>
        <v>90659.07</v>
      </c>
    </row>
    <row r="68" spans="1:10" ht="16.5">
      <c r="A68" s="94">
        <f t="shared" si="0"/>
        <v>60</v>
      </c>
      <c r="B68" s="95" t="s">
        <v>181</v>
      </c>
      <c r="C68" s="96" t="s">
        <v>81</v>
      </c>
      <c r="D68" s="146">
        <v>37.14</v>
      </c>
      <c r="E68" s="146">
        <v>69.5</v>
      </c>
      <c r="F68" s="146">
        <v>2</v>
      </c>
      <c r="G68" s="147">
        <f>PCTJ!J67</f>
        <v>112.77714285714286</v>
      </c>
      <c r="H68" s="147">
        <f>'PCTJ SI ALOCARE'!E68</f>
        <v>15011.35</v>
      </c>
      <c r="I68" s="161">
        <f>'ECO VAL MAX IUNIE'!H66</f>
        <v>59400</v>
      </c>
      <c r="J68" s="146">
        <f t="shared" si="1"/>
        <v>44388.65</v>
      </c>
    </row>
    <row r="69" spans="1:10" ht="16.5">
      <c r="A69" s="94">
        <f t="shared" si="0"/>
        <v>61</v>
      </c>
      <c r="B69" s="95" t="s">
        <v>182</v>
      </c>
      <c r="C69" s="96" t="s">
        <v>82</v>
      </c>
      <c r="D69" s="146">
        <v>7.43</v>
      </c>
      <c r="E69" s="146">
        <v>21.5</v>
      </c>
      <c r="F69" s="146">
        <v>12</v>
      </c>
      <c r="G69" s="147">
        <f>PCTJ!J68</f>
        <v>40.93</v>
      </c>
      <c r="H69" s="147">
        <f>'PCTJ SI ALOCARE'!E69</f>
        <v>5448.04</v>
      </c>
      <c r="I69" s="161">
        <f>'ECO VAL MAX IUNIE'!H67</f>
        <v>9000</v>
      </c>
      <c r="J69" s="146">
        <f t="shared" si="1"/>
        <v>3551.96</v>
      </c>
    </row>
    <row r="70" spans="1:10" ht="16.5">
      <c r="A70" s="94">
        <f t="shared" si="0"/>
        <v>62</v>
      </c>
      <c r="B70" s="95" t="s">
        <v>183</v>
      </c>
      <c r="C70" s="96" t="s">
        <v>83</v>
      </c>
      <c r="D70" s="146">
        <v>13.93</v>
      </c>
      <c r="E70" s="146">
        <v>25.5</v>
      </c>
      <c r="F70" s="146">
        <v>17</v>
      </c>
      <c r="G70" s="147">
        <f>PCTJ!J69</f>
        <v>56.86</v>
      </c>
      <c r="H70" s="147">
        <f>'PCTJ SI ALOCARE'!E70</f>
        <v>7568.42</v>
      </c>
      <c r="I70" s="161">
        <f>'ECO VAL MAX IUNIE'!H68</f>
        <v>24120</v>
      </c>
      <c r="J70" s="146">
        <f t="shared" si="1"/>
        <v>16551.58</v>
      </c>
    </row>
    <row r="71" spans="1:10" ht="33">
      <c r="A71" s="94">
        <f t="shared" si="0"/>
        <v>63</v>
      </c>
      <c r="B71" s="95" t="s">
        <v>184</v>
      </c>
      <c r="C71" s="96" t="s">
        <v>84</v>
      </c>
      <c r="D71" s="146">
        <v>6.43</v>
      </c>
      <c r="E71" s="146">
        <v>26</v>
      </c>
      <c r="F71" s="146">
        <v>12</v>
      </c>
      <c r="G71" s="147">
        <f>PCTJ!J70</f>
        <v>44.43</v>
      </c>
      <c r="H71" s="147">
        <f>'PCTJ SI ALOCARE'!E71</f>
        <v>5913.91</v>
      </c>
      <c r="I71" s="161">
        <f>'ECO VAL MAX IUNIE'!H69</f>
        <v>8460.000000000002</v>
      </c>
      <c r="J71" s="146">
        <f t="shared" si="1"/>
        <v>2546.090000000002</v>
      </c>
    </row>
    <row r="72" spans="1:10" ht="16.5">
      <c r="A72" s="94">
        <f t="shared" si="0"/>
        <v>64</v>
      </c>
      <c r="B72" s="95" t="s">
        <v>185</v>
      </c>
      <c r="C72" s="102" t="s">
        <v>85</v>
      </c>
      <c r="D72" s="146">
        <v>34.07</v>
      </c>
      <c r="E72" s="146">
        <v>74</v>
      </c>
      <c r="F72" s="146">
        <v>17</v>
      </c>
      <c r="G72" s="147">
        <f>PCTJ!J71</f>
        <v>122.92999999999999</v>
      </c>
      <c r="H72" s="147">
        <f>'PCTJ SI ALOCARE'!E72</f>
        <v>16362.76</v>
      </c>
      <c r="I72" s="161">
        <f>'ECO VAL MAX IUNIE'!H70</f>
        <v>28800</v>
      </c>
      <c r="J72" s="146">
        <f t="shared" si="1"/>
        <v>12437.24</v>
      </c>
    </row>
    <row r="73" spans="1:10" ht="16.5">
      <c r="A73" s="94">
        <f aca="true" t="shared" si="2" ref="A73:A94">ROW(A65)</f>
        <v>65</v>
      </c>
      <c r="B73" s="95" t="s">
        <v>186</v>
      </c>
      <c r="C73" s="102" t="s">
        <v>86</v>
      </c>
      <c r="D73" s="146">
        <v>3.14</v>
      </c>
      <c r="E73" s="146">
        <v>23</v>
      </c>
      <c r="F73" s="146">
        <v>0</v>
      </c>
      <c r="G73" s="147">
        <f>PCTJ!J72</f>
        <v>26.14</v>
      </c>
      <c r="H73" s="147">
        <f>'PCTJ SI ALOCARE'!E73</f>
        <v>3479.4</v>
      </c>
      <c r="I73" s="161">
        <f>'ECO VAL MAX IUNIE'!H71</f>
        <v>3600</v>
      </c>
      <c r="J73" s="146">
        <f t="shared" si="1"/>
        <v>120.59999999999991</v>
      </c>
    </row>
    <row r="74" spans="1:10" ht="16.5">
      <c r="A74" s="94">
        <f t="shared" si="2"/>
        <v>66</v>
      </c>
      <c r="B74" s="95" t="s">
        <v>187</v>
      </c>
      <c r="C74" s="102" t="s">
        <v>87</v>
      </c>
      <c r="D74" s="146">
        <v>6.29</v>
      </c>
      <c r="E74" s="146">
        <v>17.15</v>
      </c>
      <c r="F74" s="146">
        <v>2</v>
      </c>
      <c r="G74" s="147">
        <f>PCTJ!J73</f>
        <v>29.29</v>
      </c>
      <c r="H74" s="147">
        <f>'PCTJ SI ALOCARE'!E74</f>
        <v>3898.68</v>
      </c>
      <c r="I74" s="161">
        <f>'ECO VAL MAX IUNIE'!H72</f>
        <v>10800</v>
      </c>
      <c r="J74" s="146">
        <f aca="true" t="shared" si="3" ref="J74:J94">I74-H74</f>
        <v>6901.32</v>
      </c>
    </row>
    <row r="75" spans="1:10" ht="16.5">
      <c r="A75" s="94">
        <f t="shared" si="2"/>
        <v>67</v>
      </c>
      <c r="B75" s="95" t="s">
        <v>188</v>
      </c>
      <c r="C75" s="102" t="s">
        <v>88</v>
      </c>
      <c r="D75" s="146">
        <v>4.29</v>
      </c>
      <c r="E75" s="146">
        <v>26.5</v>
      </c>
      <c r="F75" s="146">
        <v>0</v>
      </c>
      <c r="G75" s="147">
        <f>PCTJ!J74</f>
        <v>30.79</v>
      </c>
      <c r="H75" s="147">
        <f>'PCTJ SI ALOCARE'!E75</f>
        <v>4098.34</v>
      </c>
      <c r="I75" s="161">
        <f>'ECO VAL MAX IUNIE'!H73</f>
        <v>7200</v>
      </c>
      <c r="J75" s="146">
        <f t="shared" si="3"/>
        <v>3101.66</v>
      </c>
    </row>
    <row r="76" spans="1:10" ht="16.5">
      <c r="A76" s="94">
        <f t="shared" si="2"/>
        <v>68</v>
      </c>
      <c r="B76" s="95" t="s">
        <v>189</v>
      </c>
      <c r="C76" s="102" t="s">
        <v>89</v>
      </c>
      <c r="D76" s="146">
        <v>7.35</v>
      </c>
      <c r="E76" s="146">
        <v>25.5</v>
      </c>
      <c r="F76" s="146">
        <v>2</v>
      </c>
      <c r="G76" s="147">
        <f>PCTJ!J75</f>
        <v>34.85</v>
      </c>
      <c r="H76" s="147">
        <f>'PCTJ SI ALOCARE'!E76</f>
        <v>4638.75</v>
      </c>
      <c r="I76" s="161">
        <f>'ECO VAL MAX IUNIE'!H74</f>
        <v>10800</v>
      </c>
      <c r="J76" s="146">
        <f t="shared" si="3"/>
        <v>6161.25</v>
      </c>
    </row>
    <row r="77" spans="1:10" ht="16.5">
      <c r="A77" s="94">
        <f t="shared" si="2"/>
        <v>69</v>
      </c>
      <c r="B77" s="95" t="s">
        <v>190</v>
      </c>
      <c r="C77" s="102" t="s">
        <v>90</v>
      </c>
      <c r="D77" s="146">
        <v>2.14</v>
      </c>
      <c r="E77" s="146">
        <v>26.5</v>
      </c>
      <c r="F77" s="146">
        <v>12</v>
      </c>
      <c r="G77" s="147">
        <f>PCTJ!J76</f>
        <v>40.64</v>
      </c>
      <c r="H77" s="147">
        <f>'PCTJ SI ALOCARE'!E77</f>
        <v>5409.44</v>
      </c>
      <c r="I77" s="161">
        <f>'ECO VAL MAX IUNIE'!H75</f>
        <v>4950</v>
      </c>
      <c r="J77" s="146">
        <f t="shared" si="3"/>
        <v>-459.4399999999996</v>
      </c>
    </row>
    <row r="78" spans="1:10" ht="16.5">
      <c r="A78" s="94">
        <f t="shared" si="2"/>
        <v>70</v>
      </c>
      <c r="B78" s="100" t="s">
        <v>191</v>
      </c>
      <c r="C78" s="101" t="s">
        <v>91</v>
      </c>
      <c r="D78" s="148">
        <v>1.29</v>
      </c>
      <c r="E78" s="146">
        <v>25.5</v>
      </c>
      <c r="F78" s="146">
        <v>2</v>
      </c>
      <c r="G78" s="147">
        <f>PCTJ!J77</f>
        <v>28.79</v>
      </c>
      <c r="H78" s="147">
        <f>'PCTJ SI ALOCARE'!E78</f>
        <v>3832.13</v>
      </c>
      <c r="I78" s="161">
        <f>'ECO VAL MAX IUNIE'!H76</f>
        <v>7200</v>
      </c>
      <c r="J78" s="146">
        <f t="shared" si="3"/>
        <v>3367.87</v>
      </c>
    </row>
    <row r="79" spans="1:10" ht="16.5">
      <c r="A79" s="94">
        <f t="shared" si="2"/>
        <v>71</v>
      </c>
      <c r="B79" s="95" t="s">
        <v>192</v>
      </c>
      <c r="C79" s="104" t="s">
        <v>92</v>
      </c>
      <c r="D79" s="146">
        <v>8.06</v>
      </c>
      <c r="E79" s="146">
        <v>53</v>
      </c>
      <c r="F79" s="146">
        <v>20</v>
      </c>
      <c r="G79" s="147">
        <f>PCTJ!J78</f>
        <v>81.06</v>
      </c>
      <c r="H79" s="147">
        <f>'PCTJ SI ALOCARE'!E79</f>
        <v>10789.6</v>
      </c>
      <c r="I79" s="161">
        <f>'ECO VAL MAX IUNIE'!H77</f>
        <v>11520.000000000002</v>
      </c>
      <c r="J79" s="146">
        <f t="shared" si="3"/>
        <v>730.4000000000015</v>
      </c>
    </row>
    <row r="80" spans="1:10" ht="16.5">
      <c r="A80" s="94">
        <f t="shared" si="2"/>
        <v>72</v>
      </c>
      <c r="B80" s="95" t="s">
        <v>193</v>
      </c>
      <c r="C80" s="102" t="s">
        <v>93</v>
      </c>
      <c r="D80" s="146">
        <v>6.41</v>
      </c>
      <c r="E80" s="146">
        <v>21</v>
      </c>
      <c r="F80" s="146">
        <v>0</v>
      </c>
      <c r="G80" s="147">
        <f>PCTJ!J79</f>
        <v>27.41</v>
      </c>
      <c r="H80" s="147">
        <f>'PCTJ SI ALOCARE'!E80</f>
        <v>3648.44</v>
      </c>
      <c r="I80" s="161">
        <f>'ECO VAL MAX IUNIE'!H78</f>
        <v>3300</v>
      </c>
      <c r="J80" s="146">
        <f t="shared" si="3"/>
        <v>-348.44000000000005</v>
      </c>
    </row>
    <row r="81" spans="1:10" ht="16.5">
      <c r="A81" s="94">
        <f t="shared" si="2"/>
        <v>73</v>
      </c>
      <c r="B81" s="95" t="s">
        <v>194</v>
      </c>
      <c r="C81" s="102" t="s">
        <v>94</v>
      </c>
      <c r="D81" s="146">
        <v>36.43</v>
      </c>
      <c r="E81" s="146">
        <v>196.1</v>
      </c>
      <c r="F81" s="146">
        <v>2</v>
      </c>
      <c r="G81" s="147">
        <f>PCTJ!J80</f>
        <v>221.98000000000002</v>
      </c>
      <c r="H81" s="147">
        <f>'PCTJ SI ALOCARE'!E81</f>
        <v>29546.93</v>
      </c>
      <c r="I81" s="161">
        <f>'ECO VAL MAX IUNIE'!H79</f>
        <v>205434.79200000002</v>
      </c>
      <c r="J81" s="146">
        <f t="shared" si="3"/>
        <v>175887.86200000002</v>
      </c>
    </row>
    <row r="82" spans="1:10" ht="16.5">
      <c r="A82" s="94">
        <f t="shared" si="2"/>
        <v>74</v>
      </c>
      <c r="B82" s="95" t="s">
        <v>195</v>
      </c>
      <c r="C82" s="96" t="s">
        <v>95</v>
      </c>
      <c r="D82" s="146">
        <v>8.54</v>
      </c>
      <c r="E82" s="146">
        <v>38</v>
      </c>
      <c r="F82" s="146">
        <v>4</v>
      </c>
      <c r="G82" s="147">
        <f>PCTJ!J81</f>
        <v>53.24</v>
      </c>
      <c r="H82" s="147">
        <f>'PCTJ SI ALOCARE'!E82</f>
        <v>7086.58</v>
      </c>
      <c r="I82" s="161">
        <f>'ECO VAL MAX IUNIE'!H80</f>
        <v>26729.999999999996</v>
      </c>
      <c r="J82" s="146">
        <f t="shared" si="3"/>
        <v>19643.42</v>
      </c>
    </row>
    <row r="83" spans="1:10" ht="16.5">
      <c r="A83" s="94">
        <f t="shared" si="2"/>
        <v>75</v>
      </c>
      <c r="B83" s="95" t="s">
        <v>196</v>
      </c>
      <c r="C83" s="103" t="s">
        <v>96</v>
      </c>
      <c r="D83" s="146">
        <v>6.43</v>
      </c>
      <c r="E83" s="146">
        <v>15</v>
      </c>
      <c r="F83" s="146">
        <v>0</v>
      </c>
      <c r="G83" s="147">
        <f>PCTJ!J82</f>
        <v>21.43</v>
      </c>
      <c r="H83" s="147">
        <f>'PCTJ SI ALOCARE'!E83</f>
        <v>2852.47</v>
      </c>
      <c r="I83" s="161">
        <f>'ECO VAL MAX IUNIE'!H81</f>
        <v>9000</v>
      </c>
      <c r="J83" s="146">
        <f t="shared" si="3"/>
        <v>6147.530000000001</v>
      </c>
    </row>
    <row r="84" spans="1:10" ht="16.5">
      <c r="A84" s="94">
        <f t="shared" si="2"/>
        <v>76</v>
      </c>
      <c r="B84" s="95" t="s">
        <v>197</v>
      </c>
      <c r="C84" s="96" t="s">
        <v>97</v>
      </c>
      <c r="D84" s="146">
        <v>6.29</v>
      </c>
      <c r="E84" s="146">
        <v>22</v>
      </c>
      <c r="F84" s="146">
        <v>17</v>
      </c>
      <c r="G84" s="147">
        <f>PCTJ!J83</f>
        <v>45.29</v>
      </c>
      <c r="H84" s="147">
        <f>'PCTJ SI ALOCARE'!E84</f>
        <v>6028.38</v>
      </c>
      <c r="I84" s="161">
        <f>'ECO VAL MAX IUNIE'!H82</f>
        <v>7200</v>
      </c>
      <c r="J84" s="146">
        <f t="shared" si="3"/>
        <v>1171.62</v>
      </c>
    </row>
    <row r="85" spans="1:10" ht="16.5">
      <c r="A85" s="94">
        <f t="shared" si="2"/>
        <v>77</v>
      </c>
      <c r="B85" s="95" t="s">
        <v>198</v>
      </c>
      <c r="C85" s="96" t="s">
        <v>98</v>
      </c>
      <c r="D85" s="146">
        <v>5.66</v>
      </c>
      <c r="E85" s="146">
        <v>17</v>
      </c>
      <c r="F85" s="146">
        <v>2</v>
      </c>
      <c r="G85" s="147">
        <f>PCTJ!J84</f>
        <v>23.37</v>
      </c>
      <c r="H85" s="147">
        <f>'PCTJ SI ALOCARE'!E85</f>
        <v>3110.69</v>
      </c>
      <c r="I85" s="161">
        <f>'ECO VAL MAX IUNIE'!H83</f>
        <v>7200</v>
      </c>
      <c r="J85" s="146">
        <f t="shared" si="3"/>
        <v>4089.31</v>
      </c>
    </row>
    <row r="86" spans="1:10" ht="16.5">
      <c r="A86" s="94">
        <f t="shared" si="2"/>
        <v>78</v>
      </c>
      <c r="B86" s="100" t="s">
        <v>199</v>
      </c>
      <c r="C86" s="101" t="s">
        <v>99</v>
      </c>
      <c r="D86" s="148">
        <v>9.43</v>
      </c>
      <c r="E86" s="146">
        <v>26.5</v>
      </c>
      <c r="F86" s="146">
        <v>12</v>
      </c>
      <c r="G86" s="147">
        <f>PCTJ!J85</f>
        <v>47.93</v>
      </c>
      <c r="H86" s="147">
        <f>'PCTJ SI ALOCARE'!E86</f>
        <v>6379.78</v>
      </c>
      <c r="I86" s="161">
        <f>'ECO VAL MAX IUNIE'!H84</f>
        <v>21600</v>
      </c>
      <c r="J86" s="146">
        <f t="shared" si="3"/>
        <v>15220.220000000001</v>
      </c>
    </row>
    <row r="87" spans="1:10" ht="16.5">
      <c r="A87" s="94">
        <f t="shared" si="2"/>
        <v>79</v>
      </c>
      <c r="B87" s="100" t="s">
        <v>200</v>
      </c>
      <c r="C87" s="101" t="s">
        <v>100</v>
      </c>
      <c r="D87" s="148">
        <v>9.5</v>
      </c>
      <c r="E87" s="146">
        <v>24.5</v>
      </c>
      <c r="F87" s="146">
        <v>7</v>
      </c>
      <c r="G87" s="147">
        <f>PCTJ!J86</f>
        <v>41</v>
      </c>
      <c r="H87" s="147">
        <f>'PCTJ SI ALOCARE'!E87</f>
        <v>5457.36</v>
      </c>
      <c r="I87" s="161">
        <f>'ECO VAL MAX IUNIE'!H85</f>
        <v>12600</v>
      </c>
      <c r="J87" s="146">
        <f t="shared" si="3"/>
        <v>7142.64</v>
      </c>
    </row>
    <row r="88" spans="1:10" ht="16.5">
      <c r="A88" s="94">
        <f t="shared" si="2"/>
        <v>80</v>
      </c>
      <c r="B88" s="95" t="s">
        <v>201</v>
      </c>
      <c r="C88" s="96" t="s">
        <v>101</v>
      </c>
      <c r="D88" s="146">
        <v>4.69</v>
      </c>
      <c r="E88" s="146">
        <v>25.5</v>
      </c>
      <c r="F88" s="146">
        <v>10</v>
      </c>
      <c r="G88" s="147">
        <f>PCTJ!J87</f>
        <v>40.19</v>
      </c>
      <c r="H88" s="147">
        <f>'PCTJ SI ALOCARE'!E88</f>
        <v>5349.54</v>
      </c>
      <c r="I88" s="161">
        <f>'ECO VAL MAX IUNIE'!H86</f>
        <v>7200</v>
      </c>
      <c r="J88" s="146">
        <f t="shared" si="3"/>
        <v>1850.46</v>
      </c>
    </row>
    <row r="89" spans="1:10" ht="16.5">
      <c r="A89" s="94">
        <f t="shared" si="2"/>
        <v>81</v>
      </c>
      <c r="B89" s="100" t="s">
        <v>202</v>
      </c>
      <c r="C89" s="101" t="s">
        <v>102</v>
      </c>
      <c r="D89" s="148">
        <v>4.29</v>
      </c>
      <c r="E89" s="146">
        <v>21.5</v>
      </c>
      <c r="F89" s="146">
        <v>2</v>
      </c>
      <c r="G89" s="147">
        <f>PCTJ!J88</f>
        <v>27.79</v>
      </c>
      <c r="H89" s="147">
        <f>'PCTJ SI ALOCARE'!E89</f>
        <v>3699.02</v>
      </c>
      <c r="I89" s="161">
        <f>'ECO VAL MAX IUNIE'!H87</f>
        <v>7200</v>
      </c>
      <c r="J89" s="146">
        <f t="shared" si="3"/>
        <v>3500.98</v>
      </c>
    </row>
    <row r="90" spans="1:10" ht="16.5">
      <c r="A90" s="94">
        <f t="shared" si="2"/>
        <v>82</v>
      </c>
      <c r="B90" s="95" t="s">
        <v>203</v>
      </c>
      <c r="C90" s="96" t="s">
        <v>103</v>
      </c>
      <c r="D90" s="146">
        <v>7.42</v>
      </c>
      <c r="E90" s="146">
        <v>23</v>
      </c>
      <c r="F90" s="146">
        <v>0</v>
      </c>
      <c r="G90" s="147">
        <f>PCTJ!J89</f>
        <v>31.29</v>
      </c>
      <c r="H90" s="147">
        <f>'PCTJ SI ALOCARE'!E90</f>
        <v>4164.9</v>
      </c>
      <c r="I90" s="161">
        <f>'ECO VAL MAX IUNIE'!H88</f>
        <v>9900</v>
      </c>
      <c r="J90" s="146">
        <f t="shared" si="3"/>
        <v>5735.1</v>
      </c>
    </row>
    <row r="91" spans="1:10" ht="16.5">
      <c r="A91" s="94">
        <f t="shared" si="2"/>
        <v>83</v>
      </c>
      <c r="B91" s="100" t="s">
        <v>204</v>
      </c>
      <c r="C91" s="101" t="s">
        <v>104</v>
      </c>
      <c r="D91" s="148">
        <v>4.29</v>
      </c>
      <c r="E91" s="146">
        <v>1.7</v>
      </c>
      <c r="F91" s="146">
        <v>0</v>
      </c>
      <c r="G91" s="147">
        <f>PCTJ!J90</f>
        <v>5.99</v>
      </c>
      <c r="H91" s="147">
        <f>'PCTJ SI ALOCARE'!E91</f>
        <v>797.31</v>
      </c>
      <c r="I91" s="161">
        <f>'ECO VAL MAX IUNIE'!H89</f>
        <v>7200</v>
      </c>
      <c r="J91" s="146">
        <f t="shared" si="3"/>
        <v>6402.6900000000005</v>
      </c>
    </row>
    <row r="92" spans="1:10" ht="16.5">
      <c r="A92" s="94">
        <f t="shared" si="2"/>
        <v>84</v>
      </c>
      <c r="B92" s="100" t="s">
        <v>205</v>
      </c>
      <c r="C92" s="101" t="s">
        <v>105</v>
      </c>
      <c r="D92" s="148">
        <v>9.5</v>
      </c>
      <c r="E92" s="146">
        <v>24.5</v>
      </c>
      <c r="F92" s="146">
        <v>10</v>
      </c>
      <c r="G92" s="147">
        <f>PCTJ!J91</f>
        <v>40.93</v>
      </c>
      <c r="H92" s="147">
        <f>'PCTJ SI ALOCARE'!E92</f>
        <v>5448.04</v>
      </c>
      <c r="I92" s="161">
        <f>'ECO VAL MAX IUNIE'!H90</f>
        <v>10800</v>
      </c>
      <c r="J92" s="146">
        <f t="shared" si="3"/>
        <v>5351.96</v>
      </c>
    </row>
    <row r="93" spans="1:10" ht="16.5">
      <c r="A93" s="94">
        <f t="shared" si="2"/>
        <v>85</v>
      </c>
      <c r="B93" s="100" t="s">
        <v>206</v>
      </c>
      <c r="C93" s="101" t="s">
        <v>106</v>
      </c>
      <c r="D93" s="148">
        <v>4.29</v>
      </c>
      <c r="E93" s="146">
        <v>23.5</v>
      </c>
      <c r="F93" s="146">
        <v>2</v>
      </c>
      <c r="G93" s="147">
        <f>PCTJ!J92</f>
        <v>29.79</v>
      </c>
      <c r="H93" s="147">
        <f>'PCTJ SI ALOCARE'!E93</f>
        <v>3965.24</v>
      </c>
      <c r="I93" s="161">
        <f>'ECO VAL MAX IUNIE'!H91</f>
        <v>7200</v>
      </c>
      <c r="J93" s="146">
        <f t="shared" si="3"/>
        <v>3234.76</v>
      </c>
    </row>
    <row r="94" spans="1:10" ht="16.5">
      <c r="A94" s="94">
        <f t="shared" si="2"/>
        <v>86</v>
      </c>
      <c r="B94" s="100" t="s">
        <v>207</v>
      </c>
      <c r="C94" s="101" t="s">
        <v>107</v>
      </c>
      <c r="D94" s="148">
        <v>10.01</v>
      </c>
      <c r="E94" s="146">
        <v>26.5</v>
      </c>
      <c r="F94" s="146">
        <v>2</v>
      </c>
      <c r="G94" s="147">
        <f>PCTJ!J93</f>
        <v>32.07</v>
      </c>
      <c r="H94" s="147">
        <f>'PCTJ SI ALOCARE'!E94</f>
        <v>4268.72</v>
      </c>
      <c r="I94" s="161">
        <f>'ECO VAL MAX IUNIE'!H92</f>
        <v>7200</v>
      </c>
      <c r="J94" s="146">
        <f t="shared" si="3"/>
        <v>2931.2799999999997</v>
      </c>
    </row>
    <row r="95" spans="1:10" ht="25.5" customHeight="1">
      <c r="A95" s="94"/>
      <c r="B95" s="105"/>
      <c r="C95" s="106" t="s">
        <v>108</v>
      </c>
      <c r="D95" s="149">
        <f aca="true" t="shared" si="4" ref="D95:J95">SUM(D9:D94)</f>
        <v>1045.0099999999993</v>
      </c>
      <c r="E95" s="149">
        <f t="shared" si="4"/>
        <v>3195.69</v>
      </c>
      <c r="F95" s="149">
        <f t="shared" si="4"/>
        <v>802</v>
      </c>
      <c r="G95" s="149">
        <f t="shared" si="4"/>
        <v>4992.801428571429</v>
      </c>
      <c r="H95" s="149">
        <f t="shared" si="4"/>
        <v>664573.2399999998</v>
      </c>
      <c r="I95" s="163">
        <f t="shared" si="4"/>
        <v>1896265.2878099997</v>
      </c>
      <c r="J95" s="150">
        <f t="shared" si="4"/>
        <v>1231692.04781</v>
      </c>
    </row>
    <row r="96" spans="1:4" ht="16.5">
      <c r="A96" s="108"/>
      <c r="B96" s="108"/>
      <c r="C96" s="109"/>
      <c r="D96" s="108"/>
    </row>
    <row r="97" spans="1:8" ht="16.5">
      <c r="A97" s="108"/>
      <c r="B97" s="108"/>
      <c r="C97" s="110" t="s">
        <v>214</v>
      </c>
      <c r="D97" s="151"/>
      <c r="G97" s="151">
        <f>'[1]pctj si alocare'!D97</f>
        <v>1268526.17</v>
      </c>
      <c r="H97" s="152"/>
    </row>
    <row r="98" spans="3:8" ht="16.5">
      <c r="C98" s="110" t="s">
        <v>282</v>
      </c>
      <c r="G98" s="112">
        <f>'[1]pctj si alocare'!D99</f>
        <v>126.82594731507886</v>
      </c>
      <c r="H98" s="152"/>
    </row>
    <row r="106" spans="1:10" s="87" customFormat="1" ht="16.5">
      <c r="A106" s="36"/>
      <c r="B106" s="36"/>
      <c r="C106" s="36"/>
      <c r="I106" s="155"/>
      <c r="J106" s="141"/>
    </row>
    <row r="107" spans="1:10" s="87" customFormat="1" ht="16.5">
      <c r="A107" s="36"/>
      <c r="B107" s="36"/>
      <c r="C107" s="36"/>
      <c r="I107" s="155"/>
      <c r="J107" s="141"/>
    </row>
    <row r="108" spans="1:10" s="87" customFormat="1" ht="16.5">
      <c r="A108" s="36"/>
      <c r="B108" s="36"/>
      <c r="C108" s="36"/>
      <c r="I108" s="155"/>
      <c r="J108" s="141"/>
    </row>
    <row r="109" spans="1:10" s="87" customFormat="1" ht="16.5">
      <c r="A109" s="36"/>
      <c r="B109" s="36"/>
      <c r="C109" s="36"/>
      <c r="I109" s="155"/>
      <c r="J109" s="141"/>
    </row>
    <row r="110" spans="1:10" s="87" customFormat="1" ht="16.5">
      <c r="A110" s="36"/>
      <c r="B110" s="36"/>
      <c r="C110" s="36"/>
      <c r="I110" s="155"/>
      <c r="J110" s="141"/>
    </row>
    <row r="111" spans="1:10" s="87" customFormat="1" ht="16.5">
      <c r="A111" s="36"/>
      <c r="B111" s="36"/>
      <c r="C111" s="36"/>
      <c r="I111" s="155"/>
      <c r="J111" s="141"/>
    </row>
    <row r="112" spans="1:10" s="87" customFormat="1" ht="16.5">
      <c r="A112" s="36"/>
      <c r="B112" s="36"/>
      <c r="C112" s="36"/>
      <c r="I112" s="155"/>
      <c r="J112" s="141"/>
    </row>
    <row r="113" spans="1:10" s="87" customFormat="1" ht="16.5">
      <c r="A113" s="36"/>
      <c r="B113" s="36"/>
      <c r="C113" s="36"/>
      <c r="I113" s="155"/>
      <c r="J113" s="141"/>
    </row>
    <row r="114" spans="1:10" s="87" customFormat="1" ht="16.5">
      <c r="A114" s="36"/>
      <c r="B114" s="36"/>
      <c r="C114" s="36"/>
      <c r="I114" s="155"/>
      <c r="J114" s="141"/>
    </row>
    <row r="115" spans="1:10" s="87" customFormat="1" ht="16.5">
      <c r="A115" s="36"/>
      <c r="B115" s="36"/>
      <c r="C115" s="36"/>
      <c r="I115" s="155"/>
      <c r="J115" s="141"/>
    </row>
    <row r="116" spans="1:10" s="87" customFormat="1" ht="16.5">
      <c r="A116" s="36"/>
      <c r="B116" s="36"/>
      <c r="C116" s="36"/>
      <c r="I116" s="155"/>
      <c r="J116" s="141"/>
    </row>
    <row r="117" spans="1:10" s="87" customFormat="1" ht="16.5">
      <c r="A117" s="36"/>
      <c r="B117" s="36"/>
      <c r="C117" s="36"/>
      <c r="I117" s="155"/>
      <c r="J117" s="141"/>
    </row>
    <row r="118" spans="1:10" s="87" customFormat="1" ht="16.5">
      <c r="A118" s="36"/>
      <c r="B118" s="36"/>
      <c r="C118" s="36"/>
      <c r="I118" s="155"/>
      <c r="J118" s="141"/>
    </row>
    <row r="119" spans="1:10" s="87" customFormat="1" ht="16.5">
      <c r="A119" s="36"/>
      <c r="B119" s="36"/>
      <c r="C119" s="36"/>
      <c r="I119" s="155"/>
      <c r="J119" s="141"/>
    </row>
    <row r="120" spans="1:10" s="87" customFormat="1" ht="16.5">
      <c r="A120" s="36"/>
      <c r="B120" s="36"/>
      <c r="C120" s="36"/>
      <c r="I120" s="155"/>
      <c r="J120" s="141"/>
    </row>
    <row r="121" spans="1:10" s="87" customFormat="1" ht="16.5">
      <c r="A121" s="36"/>
      <c r="B121" s="36"/>
      <c r="C121" s="36"/>
      <c r="I121" s="155"/>
      <c r="J121" s="141"/>
    </row>
    <row r="122" spans="1:10" s="87" customFormat="1" ht="16.5">
      <c r="A122" s="36"/>
      <c r="B122" s="36"/>
      <c r="C122" s="36"/>
      <c r="I122" s="155"/>
      <c r="J122" s="141"/>
    </row>
    <row r="123" spans="1:10" s="87" customFormat="1" ht="16.5">
      <c r="A123" s="36"/>
      <c r="B123" s="36"/>
      <c r="C123" s="36"/>
      <c r="I123" s="155"/>
      <c r="J123" s="141"/>
    </row>
    <row r="124" spans="1:10" s="87" customFormat="1" ht="16.5">
      <c r="A124" s="36"/>
      <c r="B124" s="36"/>
      <c r="C124" s="36"/>
      <c r="I124" s="155"/>
      <c r="J124" s="141"/>
    </row>
    <row r="125" spans="1:10" s="87" customFormat="1" ht="16.5">
      <c r="A125" s="36"/>
      <c r="B125" s="36"/>
      <c r="C125" s="36"/>
      <c r="I125" s="155"/>
      <c r="J125" s="141"/>
    </row>
    <row r="126" spans="1:10" s="87" customFormat="1" ht="16.5">
      <c r="A126" s="36"/>
      <c r="B126" s="36"/>
      <c r="C126" s="36"/>
      <c r="I126" s="155"/>
      <c r="J126" s="141"/>
    </row>
    <row r="127" spans="1:10" s="87" customFormat="1" ht="16.5">
      <c r="A127" s="36"/>
      <c r="B127" s="36"/>
      <c r="C127" s="36"/>
      <c r="I127" s="155"/>
      <c r="J127" s="141"/>
    </row>
    <row r="128" spans="1:10" s="87" customFormat="1" ht="16.5">
      <c r="A128" s="36"/>
      <c r="B128" s="36"/>
      <c r="C128" s="36"/>
      <c r="I128" s="155"/>
      <c r="J128" s="141"/>
    </row>
    <row r="129" spans="1:10" s="87" customFormat="1" ht="16.5">
      <c r="A129" s="36"/>
      <c r="B129" s="36"/>
      <c r="C129" s="36"/>
      <c r="I129" s="155"/>
      <c r="J129" s="141"/>
    </row>
    <row r="130" spans="1:10" s="87" customFormat="1" ht="16.5">
      <c r="A130" s="36"/>
      <c r="B130" s="36"/>
      <c r="C130" s="36"/>
      <c r="I130" s="155"/>
      <c r="J130" s="141"/>
    </row>
    <row r="131" spans="1:10" s="87" customFormat="1" ht="16.5">
      <c r="A131" s="36"/>
      <c r="B131" s="36"/>
      <c r="C131" s="36"/>
      <c r="I131" s="155"/>
      <c r="J131" s="141"/>
    </row>
    <row r="132" spans="1:10" s="87" customFormat="1" ht="16.5">
      <c r="A132" s="36"/>
      <c r="B132" s="36"/>
      <c r="C132" s="36"/>
      <c r="I132" s="155"/>
      <c r="J132" s="141"/>
    </row>
    <row r="133" spans="1:10" s="87" customFormat="1" ht="16.5">
      <c r="A133" s="36"/>
      <c r="B133" s="36"/>
      <c r="C133" s="36"/>
      <c r="I133" s="155"/>
      <c r="J133" s="141"/>
    </row>
    <row r="134" spans="1:10" s="87" customFormat="1" ht="16.5">
      <c r="A134" s="36"/>
      <c r="B134" s="36"/>
      <c r="C134" s="36"/>
      <c r="I134" s="155"/>
      <c r="J134" s="141"/>
    </row>
    <row r="135" spans="1:10" s="87" customFormat="1" ht="16.5">
      <c r="A135" s="36"/>
      <c r="B135" s="36"/>
      <c r="C135" s="36"/>
      <c r="I135" s="155"/>
      <c r="J135" s="141"/>
    </row>
    <row r="136" spans="1:10" s="87" customFormat="1" ht="16.5">
      <c r="A136" s="36"/>
      <c r="B136" s="36"/>
      <c r="C136" s="36"/>
      <c r="I136" s="155"/>
      <c r="J136" s="141"/>
    </row>
    <row r="137" spans="1:10" s="87" customFormat="1" ht="16.5">
      <c r="A137" s="36"/>
      <c r="B137" s="36"/>
      <c r="C137" s="36"/>
      <c r="I137" s="155"/>
      <c r="J137" s="141"/>
    </row>
    <row r="138" spans="1:10" s="87" customFormat="1" ht="16.5">
      <c r="A138" s="36"/>
      <c r="B138" s="36"/>
      <c r="C138" s="36"/>
      <c r="I138" s="155"/>
      <c r="J138" s="141"/>
    </row>
    <row r="139" spans="1:10" s="87" customFormat="1" ht="16.5">
      <c r="A139" s="36"/>
      <c r="B139" s="36"/>
      <c r="C139" s="36"/>
      <c r="I139" s="155"/>
      <c r="J139" s="141"/>
    </row>
    <row r="140" spans="1:10" s="87" customFormat="1" ht="16.5">
      <c r="A140" s="36"/>
      <c r="B140" s="36"/>
      <c r="C140" s="36"/>
      <c r="I140" s="155"/>
      <c r="J140" s="141"/>
    </row>
    <row r="141" spans="1:10" s="87" customFormat="1" ht="16.5">
      <c r="A141" s="36"/>
      <c r="B141" s="36"/>
      <c r="C141" s="36"/>
      <c r="I141" s="155"/>
      <c r="J141" s="141"/>
    </row>
    <row r="142" spans="1:10" s="87" customFormat="1" ht="16.5">
      <c r="A142" s="36"/>
      <c r="B142" s="36"/>
      <c r="C142" s="36"/>
      <c r="I142" s="155"/>
      <c r="J142" s="141"/>
    </row>
    <row r="143" spans="1:10" s="87" customFormat="1" ht="16.5">
      <c r="A143" s="36"/>
      <c r="B143" s="36"/>
      <c r="C143" s="36"/>
      <c r="I143" s="155"/>
      <c r="J143" s="141"/>
    </row>
    <row r="144" spans="1:10" s="87" customFormat="1" ht="16.5">
      <c r="A144" s="36"/>
      <c r="B144" s="36"/>
      <c r="C144" s="36"/>
      <c r="I144" s="155"/>
      <c r="J144" s="141"/>
    </row>
    <row r="145" spans="1:10" s="87" customFormat="1" ht="16.5">
      <c r="A145" s="36"/>
      <c r="B145" s="36"/>
      <c r="C145" s="36"/>
      <c r="I145" s="155"/>
      <c r="J145" s="141"/>
    </row>
    <row r="146" spans="1:10" s="87" customFormat="1" ht="16.5">
      <c r="A146" s="36"/>
      <c r="B146" s="36"/>
      <c r="C146" s="36"/>
      <c r="I146" s="155"/>
      <c r="J146" s="141"/>
    </row>
    <row r="147" spans="1:10" s="87" customFormat="1" ht="16.5">
      <c r="A147" s="36"/>
      <c r="B147" s="36"/>
      <c r="C147" s="36"/>
      <c r="I147" s="155"/>
      <c r="J147" s="141"/>
    </row>
    <row r="148" spans="1:10" s="87" customFormat="1" ht="16.5">
      <c r="A148" s="36"/>
      <c r="B148" s="36"/>
      <c r="C148" s="36"/>
      <c r="I148" s="155"/>
      <c r="J148" s="141"/>
    </row>
    <row r="149" spans="1:10" s="87" customFormat="1" ht="16.5">
      <c r="A149" s="36"/>
      <c r="B149" s="36"/>
      <c r="C149" s="36"/>
      <c r="I149" s="155"/>
      <c r="J149" s="141"/>
    </row>
    <row r="150" spans="1:10" s="87" customFormat="1" ht="16.5">
      <c r="A150" s="36"/>
      <c r="B150" s="36"/>
      <c r="C150" s="36"/>
      <c r="I150" s="155"/>
      <c r="J150" s="141"/>
    </row>
    <row r="151" spans="1:10" s="87" customFormat="1" ht="16.5">
      <c r="A151" s="36"/>
      <c r="B151" s="36"/>
      <c r="C151" s="36"/>
      <c r="I151" s="155"/>
      <c r="J151" s="141"/>
    </row>
    <row r="152" spans="1:10" s="87" customFormat="1" ht="16.5">
      <c r="A152" s="36"/>
      <c r="B152" s="36"/>
      <c r="C152" s="36"/>
      <c r="I152" s="155"/>
      <c r="J152" s="141"/>
    </row>
    <row r="153" spans="1:10" s="87" customFormat="1" ht="16.5">
      <c r="A153" s="36"/>
      <c r="B153" s="36"/>
      <c r="C153" s="36"/>
      <c r="I153" s="155"/>
      <c r="J153" s="141"/>
    </row>
    <row r="154" spans="1:10" s="87" customFormat="1" ht="16.5">
      <c r="A154" s="36"/>
      <c r="B154" s="36"/>
      <c r="C154" s="36"/>
      <c r="I154" s="155"/>
      <c r="J154" s="141"/>
    </row>
    <row r="155" spans="1:10" s="87" customFormat="1" ht="16.5">
      <c r="A155" s="36"/>
      <c r="B155" s="36"/>
      <c r="C155" s="36"/>
      <c r="I155" s="155"/>
      <c r="J155" s="141"/>
    </row>
    <row r="156" spans="1:10" s="87" customFormat="1" ht="16.5">
      <c r="A156" s="36"/>
      <c r="B156" s="36"/>
      <c r="C156" s="36"/>
      <c r="I156" s="155"/>
      <c r="J156" s="141"/>
    </row>
    <row r="157" spans="1:10" s="87" customFormat="1" ht="16.5">
      <c r="A157" s="36"/>
      <c r="B157" s="36"/>
      <c r="C157" s="36"/>
      <c r="I157" s="155"/>
      <c r="J157" s="141"/>
    </row>
    <row r="158" spans="1:10" s="87" customFormat="1" ht="16.5">
      <c r="A158" s="36"/>
      <c r="B158" s="36"/>
      <c r="C158" s="36"/>
      <c r="I158" s="155"/>
      <c r="J158" s="141"/>
    </row>
    <row r="159" spans="1:10" s="87" customFormat="1" ht="16.5">
      <c r="A159" s="36"/>
      <c r="B159" s="36"/>
      <c r="C159" s="36"/>
      <c r="I159" s="155"/>
      <c r="J159" s="141"/>
    </row>
    <row r="160" spans="1:10" s="87" customFormat="1" ht="16.5">
      <c r="A160" s="36"/>
      <c r="B160" s="36"/>
      <c r="C160" s="36"/>
      <c r="I160" s="155"/>
      <c r="J160" s="141"/>
    </row>
    <row r="161" spans="1:10" s="87" customFormat="1" ht="16.5">
      <c r="A161" s="36"/>
      <c r="B161" s="36"/>
      <c r="C161" s="36"/>
      <c r="I161" s="155"/>
      <c r="J161" s="141"/>
    </row>
    <row r="162" spans="1:10" s="87" customFormat="1" ht="16.5">
      <c r="A162" s="36"/>
      <c r="B162" s="36"/>
      <c r="C162" s="36"/>
      <c r="I162" s="155"/>
      <c r="J162" s="141"/>
    </row>
    <row r="163" spans="1:10" s="87" customFormat="1" ht="16.5">
      <c r="A163" s="36"/>
      <c r="B163" s="36"/>
      <c r="C163" s="36"/>
      <c r="I163" s="155"/>
      <c r="J163" s="141"/>
    </row>
    <row r="164" spans="1:10" s="87" customFormat="1" ht="16.5">
      <c r="A164" s="36"/>
      <c r="B164" s="36"/>
      <c r="C164" s="36"/>
      <c r="I164" s="155"/>
      <c r="J164" s="141"/>
    </row>
    <row r="165" spans="1:10" s="87" customFormat="1" ht="16.5">
      <c r="A165" s="36"/>
      <c r="B165" s="36"/>
      <c r="C165" s="36"/>
      <c r="I165" s="155"/>
      <c r="J165" s="141"/>
    </row>
    <row r="166" spans="1:10" s="87" customFormat="1" ht="16.5">
      <c r="A166" s="36"/>
      <c r="B166" s="36"/>
      <c r="C166" s="36"/>
      <c r="I166" s="155"/>
      <c r="J166" s="141"/>
    </row>
    <row r="167" spans="1:10" s="87" customFormat="1" ht="16.5">
      <c r="A167" s="36"/>
      <c r="B167" s="36"/>
      <c r="C167" s="36"/>
      <c r="I167" s="155"/>
      <c r="J167" s="141"/>
    </row>
    <row r="168" spans="1:10" s="87" customFormat="1" ht="16.5">
      <c r="A168" s="36"/>
      <c r="B168" s="36"/>
      <c r="C168" s="36"/>
      <c r="I168" s="155"/>
      <c r="J168" s="141"/>
    </row>
    <row r="169" spans="1:10" s="87" customFormat="1" ht="16.5">
      <c r="A169" s="36"/>
      <c r="B169" s="36"/>
      <c r="C169" s="36"/>
      <c r="I169" s="155"/>
      <c r="J169" s="141"/>
    </row>
    <row r="170" spans="1:10" s="87" customFormat="1" ht="16.5">
      <c r="A170" s="36"/>
      <c r="B170" s="36"/>
      <c r="C170" s="36"/>
      <c r="I170" s="155"/>
      <c r="J170" s="141"/>
    </row>
    <row r="171" spans="1:10" s="87" customFormat="1" ht="16.5">
      <c r="A171" s="36"/>
      <c r="B171" s="36"/>
      <c r="C171" s="36"/>
      <c r="I171" s="155"/>
      <c r="J171" s="141"/>
    </row>
    <row r="172" spans="1:10" s="87" customFormat="1" ht="16.5">
      <c r="A172" s="36"/>
      <c r="B172" s="36"/>
      <c r="C172" s="36"/>
      <c r="I172" s="155"/>
      <c r="J172" s="141"/>
    </row>
    <row r="173" spans="1:10" s="87" customFormat="1" ht="16.5">
      <c r="A173" s="36"/>
      <c r="B173" s="36"/>
      <c r="C173" s="36"/>
      <c r="I173" s="155"/>
      <c r="J173" s="141"/>
    </row>
    <row r="174" spans="1:10" s="87" customFormat="1" ht="16.5">
      <c r="A174" s="36"/>
      <c r="B174" s="36"/>
      <c r="C174" s="36"/>
      <c r="I174" s="155"/>
      <c r="J174" s="141"/>
    </row>
    <row r="175" spans="1:10" s="87" customFormat="1" ht="16.5">
      <c r="A175" s="36"/>
      <c r="B175" s="36"/>
      <c r="C175" s="36"/>
      <c r="I175" s="155"/>
      <c r="J175" s="141"/>
    </row>
    <row r="176" spans="1:10" s="87" customFormat="1" ht="16.5">
      <c r="A176" s="36"/>
      <c r="B176" s="36"/>
      <c r="C176" s="36"/>
      <c r="I176" s="155"/>
      <c r="J176" s="141"/>
    </row>
    <row r="177" spans="1:10" s="87" customFormat="1" ht="16.5">
      <c r="A177" s="36"/>
      <c r="B177" s="36"/>
      <c r="C177" s="36"/>
      <c r="I177" s="155"/>
      <c r="J177" s="141"/>
    </row>
    <row r="178" spans="1:10" s="87" customFormat="1" ht="16.5">
      <c r="A178" s="36"/>
      <c r="B178" s="36"/>
      <c r="C178" s="36"/>
      <c r="I178" s="155"/>
      <c r="J178" s="141"/>
    </row>
    <row r="179" spans="1:10" s="87" customFormat="1" ht="16.5">
      <c r="A179" s="36"/>
      <c r="B179" s="36"/>
      <c r="C179" s="36"/>
      <c r="I179" s="155"/>
      <c r="J179" s="141"/>
    </row>
    <row r="180" spans="1:10" s="87" customFormat="1" ht="16.5">
      <c r="A180" s="36"/>
      <c r="B180" s="36"/>
      <c r="C180" s="36"/>
      <c r="I180" s="155"/>
      <c r="J180" s="141"/>
    </row>
    <row r="181" spans="1:10" s="87" customFormat="1" ht="16.5">
      <c r="A181" s="36"/>
      <c r="B181" s="36"/>
      <c r="C181" s="36"/>
      <c r="I181" s="155"/>
      <c r="J181" s="141"/>
    </row>
    <row r="182" spans="1:10" s="87" customFormat="1" ht="16.5">
      <c r="A182" s="36"/>
      <c r="B182" s="36"/>
      <c r="C182" s="36"/>
      <c r="I182" s="155"/>
      <c r="J182" s="141"/>
    </row>
    <row r="183" spans="1:10" s="87" customFormat="1" ht="16.5">
      <c r="A183" s="36"/>
      <c r="B183" s="36"/>
      <c r="C183" s="36"/>
      <c r="I183" s="155"/>
      <c r="J183" s="141"/>
    </row>
    <row r="184" spans="1:10" s="87" customFormat="1" ht="16.5">
      <c r="A184" s="36"/>
      <c r="B184" s="36"/>
      <c r="C184" s="36"/>
      <c r="I184" s="155"/>
      <c r="J184" s="141"/>
    </row>
    <row r="185" spans="1:10" s="87" customFormat="1" ht="16.5">
      <c r="A185" s="36"/>
      <c r="B185" s="36"/>
      <c r="C185" s="36"/>
      <c r="I185" s="155"/>
      <c r="J185" s="141"/>
    </row>
    <row r="186" spans="1:10" s="87" customFormat="1" ht="16.5">
      <c r="A186" s="36"/>
      <c r="B186" s="36"/>
      <c r="C186" s="36"/>
      <c r="I186" s="155"/>
      <c r="J186" s="141"/>
    </row>
    <row r="187" spans="1:10" s="87" customFormat="1" ht="16.5">
      <c r="A187" s="36"/>
      <c r="B187" s="36"/>
      <c r="C187" s="36"/>
      <c r="I187" s="155"/>
      <c r="J187" s="141"/>
    </row>
    <row r="188" spans="1:10" s="87" customFormat="1" ht="16.5">
      <c r="A188" s="36"/>
      <c r="B188" s="36"/>
      <c r="C188" s="36"/>
      <c r="I188" s="155"/>
      <c r="J188" s="141"/>
    </row>
    <row r="189" spans="1:10" s="87" customFormat="1" ht="16.5">
      <c r="A189" s="36"/>
      <c r="B189" s="36"/>
      <c r="C189" s="36"/>
      <c r="I189" s="155"/>
      <c r="J189" s="141"/>
    </row>
    <row r="190" spans="1:10" s="87" customFormat="1" ht="16.5">
      <c r="A190" s="36"/>
      <c r="B190" s="36"/>
      <c r="C190" s="36"/>
      <c r="I190" s="155"/>
      <c r="J190" s="141"/>
    </row>
    <row r="191" spans="1:10" s="87" customFormat="1" ht="16.5">
      <c r="A191" s="36"/>
      <c r="B191" s="36"/>
      <c r="C191" s="36"/>
      <c r="I191" s="155"/>
      <c r="J191" s="141"/>
    </row>
    <row r="192" spans="1:10" s="87" customFormat="1" ht="16.5">
      <c r="A192" s="36"/>
      <c r="B192" s="36"/>
      <c r="C192" s="36"/>
      <c r="I192" s="155"/>
      <c r="J192" s="141"/>
    </row>
    <row r="193" spans="1:10" s="87" customFormat="1" ht="16.5">
      <c r="A193" s="36"/>
      <c r="B193" s="36"/>
      <c r="C193" s="36"/>
      <c r="I193" s="155"/>
      <c r="J193" s="141"/>
    </row>
    <row r="194" spans="1:10" s="87" customFormat="1" ht="16.5">
      <c r="A194" s="36"/>
      <c r="B194" s="36"/>
      <c r="C194" s="36"/>
      <c r="I194" s="155"/>
      <c r="J194" s="141"/>
    </row>
    <row r="195" spans="1:10" s="87" customFormat="1" ht="16.5">
      <c r="A195" s="36"/>
      <c r="B195" s="36"/>
      <c r="C195" s="36"/>
      <c r="I195" s="155"/>
      <c r="J195" s="141"/>
    </row>
    <row r="196" spans="1:10" s="87" customFormat="1" ht="16.5">
      <c r="A196" s="36"/>
      <c r="B196" s="36"/>
      <c r="C196" s="36"/>
      <c r="I196" s="155"/>
      <c r="J196" s="141"/>
    </row>
    <row r="197" spans="1:10" s="87" customFormat="1" ht="16.5">
      <c r="A197" s="36"/>
      <c r="B197" s="36"/>
      <c r="C197" s="36"/>
      <c r="I197" s="155"/>
      <c r="J197" s="141"/>
    </row>
    <row r="198" spans="1:10" s="87" customFormat="1" ht="16.5">
      <c r="A198" s="36"/>
      <c r="B198" s="36"/>
      <c r="C198" s="36"/>
      <c r="I198" s="155"/>
      <c r="J198" s="141"/>
    </row>
    <row r="199" spans="1:10" s="87" customFormat="1" ht="16.5">
      <c r="A199" s="36"/>
      <c r="B199" s="36"/>
      <c r="C199" s="36"/>
      <c r="I199" s="155"/>
      <c r="J199" s="141"/>
    </row>
    <row r="200" spans="1:10" s="87" customFormat="1" ht="16.5">
      <c r="A200" s="36"/>
      <c r="B200" s="36"/>
      <c r="C200" s="36"/>
      <c r="I200" s="155"/>
      <c r="J200" s="141"/>
    </row>
    <row r="201" spans="1:10" s="87" customFormat="1" ht="16.5">
      <c r="A201" s="36"/>
      <c r="B201" s="36"/>
      <c r="C201" s="36"/>
      <c r="I201" s="155"/>
      <c r="J201" s="141"/>
    </row>
    <row r="202" spans="1:10" s="87" customFormat="1" ht="16.5">
      <c r="A202" s="36"/>
      <c r="B202" s="36"/>
      <c r="C202" s="36"/>
      <c r="I202" s="155"/>
      <c r="J202" s="141"/>
    </row>
    <row r="203" spans="1:10" s="87" customFormat="1" ht="16.5">
      <c r="A203" s="36"/>
      <c r="B203" s="36"/>
      <c r="C203" s="36"/>
      <c r="I203" s="155"/>
      <c r="J203" s="141"/>
    </row>
    <row r="204" spans="1:10" s="87" customFormat="1" ht="16.5">
      <c r="A204" s="36"/>
      <c r="B204" s="36"/>
      <c r="C204" s="36"/>
      <c r="I204" s="155"/>
      <c r="J204" s="141"/>
    </row>
    <row r="205" spans="1:10" s="87" customFormat="1" ht="16.5">
      <c r="A205" s="36"/>
      <c r="B205" s="36"/>
      <c r="C205" s="36"/>
      <c r="I205" s="155"/>
      <c r="J205" s="141"/>
    </row>
    <row r="206" spans="1:10" s="87" customFormat="1" ht="16.5">
      <c r="A206" s="36"/>
      <c r="B206" s="36"/>
      <c r="C206" s="36"/>
      <c r="I206" s="155"/>
      <c r="J206" s="141"/>
    </row>
    <row r="207" spans="1:10" s="87" customFormat="1" ht="16.5">
      <c r="A207" s="36"/>
      <c r="B207" s="36"/>
      <c r="C207" s="36"/>
      <c r="I207" s="155"/>
      <c r="J207" s="141"/>
    </row>
    <row r="208" spans="1:10" s="87" customFormat="1" ht="16.5">
      <c r="A208" s="36"/>
      <c r="B208" s="36"/>
      <c r="C208" s="36"/>
      <c r="I208" s="155"/>
      <c r="J208" s="141"/>
    </row>
    <row r="209" spans="1:10" s="87" customFormat="1" ht="16.5">
      <c r="A209" s="36"/>
      <c r="B209" s="36"/>
      <c r="C209" s="36"/>
      <c r="I209" s="155"/>
      <c r="J209" s="141"/>
    </row>
    <row r="210" spans="1:10" s="87" customFormat="1" ht="16.5">
      <c r="A210" s="36"/>
      <c r="B210" s="36"/>
      <c r="C210" s="36"/>
      <c r="I210" s="155"/>
      <c r="J210" s="141"/>
    </row>
    <row r="211" spans="1:10" s="87" customFormat="1" ht="16.5">
      <c r="A211" s="36"/>
      <c r="B211" s="36"/>
      <c r="C211" s="36"/>
      <c r="I211" s="155"/>
      <c r="J211" s="141"/>
    </row>
    <row r="212" spans="1:10" s="87" customFormat="1" ht="16.5">
      <c r="A212" s="36"/>
      <c r="B212" s="36"/>
      <c r="C212" s="36"/>
      <c r="I212" s="155"/>
      <c r="J212" s="141"/>
    </row>
    <row r="213" spans="1:10" s="87" customFormat="1" ht="16.5">
      <c r="A213" s="36"/>
      <c r="B213" s="36"/>
      <c r="C213" s="36"/>
      <c r="I213" s="155"/>
      <c r="J213" s="141"/>
    </row>
    <row r="214" spans="1:10" s="87" customFormat="1" ht="16.5">
      <c r="A214" s="36"/>
      <c r="B214" s="36"/>
      <c r="C214" s="36"/>
      <c r="I214" s="155"/>
      <c r="J214" s="141"/>
    </row>
    <row r="215" spans="1:10" s="87" customFormat="1" ht="16.5">
      <c r="A215" s="36"/>
      <c r="B215" s="36"/>
      <c r="C215" s="36"/>
      <c r="I215" s="155"/>
      <c r="J215" s="141"/>
    </row>
    <row r="216" spans="1:10" s="87" customFormat="1" ht="16.5">
      <c r="A216" s="36"/>
      <c r="B216" s="36"/>
      <c r="C216" s="36"/>
      <c r="I216" s="155"/>
      <c r="J216" s="141"/>
    </row>
    <row r="217" spans="1:10" s="87" customFormat="1" ht="16.5">
      <c r="A217" s="36"/>
      <c r="B217" s="36"/>
      <c r="C217" s="36"/>
      <c r="I217" s="155"/>
      <c r="J217" s="141"/>
    </row>
    <row r="218" spans="1:10" s="87" customFormat="1" ht="16.5">
      <c r="A218" s="36"/>
      <c r="B218" s="36"/>
      <c r="C218" s="36"/>
      <c r="I218" s="155"/>
      <c r="J218" s="141"/>
    </row>
    <row r="219" spans="1:10" s="87" customFormat="1" ht="16.5">
      <c r="A219" s="36"/>
      <c r="B219" s="36"/>
      <c r="C219" s="36"/>
      <c r="I219" s="155"/>
      <c r="J219" s="141"/>
    </row>
    <row r="220" spans="1:10" s="87" customFormat="1" ht="16.5">
      <c r="A220" s="36"/>
      <c r="B220" s="36"/>
      <c r="C220" s="36"/>
      <c r="I220" s="155"/>
      <c r="J220" s="141"/>
    </row>
    <row r="221" spans="1:10" s="87" customFormat="1" ht="16.5">
      <c r="A221" s="36"/>
      <c r="B221" s="36"/>
      <c r="C221" s="36"/>
      <c r="I221" s="155"/>
      <c r="J221" s="141"/>
    </row>
    <row r="222" spans="1:10" s="87" customFormat="1" ht="16.5">
      <c r="A222" s="36"/>
      <c r="B222" s="36"/>
      <c r="C222" s="36"/>
      <c r="I222" s="155"/>
      <c r="J222" s="141"/>
    </row>
    <row r="223" spans="1:10" s="87" customFormat="1" ht="16.5">
      <c r="A223" s="36"/>
      <c r="B223" s="36"/>
      <c r="C223" s="36"/>
      <c r="I223" s="155"/>
      <c r="J223" s="141"/>
    </row>
    <row r="224" spans="1:10" s="87" customFormat="1" ht="16.5">
      <c r="A224" s="36"/>
      <c r="B224" s="36"/>
      <c r="C224" s="36"/>
      <c r="I224" s="155"/>
      <c r="J224" s="141"/>
    </row>
    <row r="225" spans="1:10" s="87" customFormat="1" ht="16.5">
      <c r="A225" s="36"/>
      <c r="B225" s="36"/>
      <c r="C225" s="36"/>
      <c r="I225" s="155"/>
      <c r="J225" s="141"/>
    </row>
    <row r="226" spans="1:10" s="87" customFormat="1" ht="16.5">
      <c r="A226" s="36"/>
      <c r="B226" s="36"/>
      <c r="C226" s="36"/>
      <c r="I226" s="155"/>
      <c r="J226" s="141"/>
    </row>
    <row r="227" spans="1:10" s="87" customFormat="1" ht="16.5">
      <c r="A227" s="36"/>
      <c r="B227" s="36"/>
      <c r="C227" s="36"/>
      <c r="I227" s="155"/>
      <c r="J227" s="141"/>
    </row>
    <row r="228" spans="1:10" s="87" customFormat="1" ht="16.5">
      <c r="A228" s="36"/>
      <c r="B228" s="36"/>
      <c r="C228" s="36"/>
      <c r="I228" s="155"/>
      <c r="J228" s="141"/>
    </row>
    <row r="229" spans="1:10" s="87" customFormat="1" ht="16.5">
      <c r="A229" s="36"/>
      <c r="B229" s="36"/>
      <c r="C229" s="36"/>
      <c r="I229" s="155"/>
      <c r="J229" s="141"/>
    </row>
    <row r="230" spans="1:10" s="87" customFormat="1" ht="16.5">
      <c r="A230" s="36"/>
      <c r="B230" s="36"/>
      <c r="C230" s="36"/>
      <c r="I230" s="155"/>
      <c r="J230" s="141"/>
    </row>
    <row r="231" spans="1:10" s="87" customFormat="1" ht="16.5">
      <c r="A231" s="36"/>
      <c r="B231" s="36"/>
      <c r="C231" s="36"/>
      <c r="I231" s="155"/>
      <c r="J231" s="141"/>
    </row>
    <row r="232" spans="1:10" s="87" customFormat="1" ht="16.5">
      <c r="A232" s="36"/>
      <c r="B232" s="36"/>
      <c r="C232" s="36"/>
      <c r="I232" s="155"/>
      <c r="J232" s="141"/>
    </row>
    <row r="233" spans="1:10" s="87" customFormat="1" ht="16.5">
      <c r="A233" s="36"/>
      <c r="B233" s="36"/>
      <c r="C233" s="36"/>
      <c r="I233" s="155"/>
      <c r="J233" s="141"/>
    </row>
    <row r="234" spans="1:10" s="87" customFormat="1" ht="16.5">
      <c r="A234" s="36"/>
      <c r="B234" s="36"/>
      <c r="C234" s="36"/>
      <c r="I234" s="155"/>
      <c r="J234" s="141"/>
    </row>
    <row r="235" spans="1:10" s="87" customFormat="1" ht="16.5">
      <c r="A235" s="36"/>
      <c r="B235" s="36"/>
      <c r="C235" s="36"/>
      <c r="I235" s="155"/>
      <c r="J235" s="141"/>
    </row>
    <row r="236" spans="1:10" s="87" customFormat="1" ht="16.5">
      <c r="A236" s="36"/>
      <c r="B236" s="36"/>
      <c r="C236" s="36"/>
      <c r="I236" s="155"/>
      <c r="J236" s="141"/>
    </row>
    <row r="237" spans="1:10" s="87" customFormat="1" ht="16.5">
      <c r="A237" s="36"/>
      <c r="B237" s="36"/>
      <c r="C237" s="36"/>
      <c r="I237" s="155"/>
      <c r="J237" s="141"/>
    </row>
    <row r="238" spans="1:10" s="87" customFormat="1" ht="16.5">
      <c r="A238" s="36"/>
      <c r="B238" s="36"/>
      <c r="C238" s="36"/>
      <c r="I238" s="155"/>
      <c r="J238" s="141"/>
    </row>
    <row r="239" spans="1:10" s="87" customFormat="1" ht="16.5">
      <c r="A239" s="36"/>
      <c r="B239" s="36"/>
      <c r="C239" s="36"/>
      <c r="I239" s="155"/>
      <c r="J239" s="141"/>
    </row>
    <row r="240" spans="1:10" s="87" customFormat="1" ht="16.5">
      <c r="A240" s="36"/>
      <c r="B240" s="36"/>
      <c r="C240" s="36"/>
      <c r="I240" s="155"/>
      <c r="J240" s="141"/>
    </row>
    <row r="241" spans="1:10" s="87" customFormat="1" ht="16.5">
      <c r="A241" s="36"/>
      <c r="B241" s="36"/>
      <c r="C241" s="36"/>
      <c r="I241" s="155"/>
      <c r="J241" s="141"/>
    </row>
    <row r="242" spans="1:10" s="87" customFormat="1" ht="16.5">
      <c r="A242" s="36"/>
      <c r="B242" s="36"/>
      <c r="C242" s="36"/>
      <c r="I242" s="155"/>
      <c r="J242" s="141"/>
    </row>
    <row r="243" spans="1:10" s="87" customFormat="1" ht="16.5">
      <c r="A243" s="36"/>
      <c r="B243" s="36"/>
      <c r="C243" s="36"/>
      <c r="I243" s="155"/>
      <c r="J243" s="141"/>
    </row>
    <row r="244" spans="1:10" s="87" customFormat="1" ht="16.5">
      <c r="A244" s="36"/>
      <c r="B244" s="36"/>
      <c r="C244" s="36"/>
      <c r="I244" s="155"/>
      <c r="J244" s="141"/>
    </row>
    <row r="245" spans="1:10" s="87" customFormat="1" ht="16.5">
      <c r="A245" s="36"/>
      <c r="B245" s="36"/>
      <c r="C245" s="36"/>
      <c r="I245" s="155"/>
      <c r="J245" s="141"/>
    </row>
    <row r="246" spans="1:10" s="87" customFormat="1" ht="16.5">
      <c r="A246" s="36"/>
      <c r="B246" s="36"/>
      <c r="C246" s="36"/>
      <c r="I246" s="155"/>
      <c r="J246" s="141"/>
    </row>
    <row r="247" spans="1:10" s="87" customFormat="1" ht="16.5">
      <c r="A247" s="36"/>
      <c r="B247" s="36"/>
      <c r="C247" s="36"/>
      <c r="I247" s="155"/>
      <c r="J247" s="141"/>
    </row>
    <row r="248" spans="1:10" s="87" customFormat="1" ht="16.5">
      <c r="A248" s="36"/>
      <c r="B248" s="36"/>
      <c r="C248" s="36"/>
      <c r="I248" s="155"/>
      <c r="J248" s="141"/>
    </row>
    <row r="249" spans="1:10" s="87" customFormat="1" ht="16.5">
      <c r="A249" s="36"/>
      <c r="B249" s="36"/>
      <c r="C249" s="36"/>
      <c r="I249" s="155"/>
      <c r="J249" s="141"/>
    </row>
    <row r="250" spans="1:10" s="87" customFormat="1" ht="16.5">
      <c r="A250" s="36"/>
      <c r="B250" s="36"/>
      <c r="C250" s="36"/>
      <c r="I250" s="155"/>
      <c r="J250" s="141"/>
    </row>
    <row r="251" spans="1:10" s="87" customFormat="1" ht="16.5">
      <c r="A251" s="36"/>
      <c r="B251" s="36"/>
      <c r="C251" s="36"/>
      <c r="I251" s="155"/>
      <c r="J251" s="141"/>
    </row>
    <row r="252" spans="1:10" s="87" customFormat="1" ht="16.5">
      <c r="A252" s="36"/>
      <c r="B252" s="36"/>
      <c r="C252" s="36"/>
      <c r="I252" s="155"/>
      <c r="J252" s="141"/>
    </row>
    <row r="253" spans="1:10" s="87" customFormat="1" ht="16.5">
      <c r="A253" s="36"/>
      <c r="B253" s="36"/>
      <c r="C253" s="36"/>
      <c r="I253" s="155"/>
      <c r="J253" s="141"/>
    </row>
    <row r="254" spans="1:10" s="87" customFormat="1" ht="16.5">
      <c r="A254" s="36"/>
      <c r="B254" s="36"/>
      <c r="C254" s="36"/>
      <c r="I254" s="155"/>
      <c r="J254" s="141"/>
    </row>
    <row r="255" spans="1:10" s="87" customFormat="1" ht="16.5">
      <c r="A255" s="36"/>
      <c r="B255" s="36"/>
      <c r="C255" s="36"/>
      <c r="I255" s="155"/>
      <c r="J255" s="141"/>
    </row>
    <row r="256" spans="1:10" s="87" customFormat="1" ht="16.5">
      <c r="A256" s="36"/>
      <c r="B256" s="36"/>
      <c r="C256" s="36"/>
      <c r="I256" s="155"/>
      <c r="J256" s="141"/>
    </row>
    <row r="257" spans="1:10" s="87" customFormat="1" ht="16.5">
      <c r="A257" s="36"/>
      <c r="B257" s="36"/>
      <c r="C257" s="36"/>
      <c r="I257" s="155"/>
      <c r="J257" s="141"/>
    </row>
    <row r="258" spans="1:10" s="87" customFormat="1" ht="16.5">
      <c r="A258" s="36"/>
      <c r="B258" s="36"/>
      <c r="C258" s="36"/>
      <c r="I258" s="155"/>
      <c r="J258" s="141"/>
    </row>
    <row r="259" spans="1:10" s="87" customFormat="1" ht="16.5">
      <c r="A259" s="36"/>
      <c r="B259" s="36"/>
      <c r="C259" s="36"/>
      <c r="I259" s="155"/>
      <c r="J259" s="141"/>
    </row>
    <row r="260" spans="1:10" s="87" customFormat="1" ht="16.5">
      <c r="A260" s="36"/>
      <c r="B260" s="36"/>
      <c r="C260" s="36"/>
      <c r="I260" s="155"/>
      <c r="J260" s="141"/>
    </row>
    <row r="261" spans="1:10" s="87" customFormat="1" ht="16.5">
      <c r="A261" s="36"/>
      <c r="B261" s="36"/>
      <c r="C261" s="36"/>
      <c r="I261" s="155"/>
      <c r="J261" s="141"/>
    </row>
    <row r="262" spans="1:10" s="87" customFormat="1" ht="16.5">
      <c r="A262" s="36"/>
      <c r="B262" s="36"/>
      <c r="C262" s="36"/>
      <c r="I262" s="155"/>
      <c r="J262" s="141"/>
    </row>
    <row r="263" spans="1:10" s="87" customFormat="1" ht="16.5">
      <c r="A263" s="36"/>
      <c r="B263" s="36"/>
      <c r="C263" s="36"/>
      <c r="I263" s="155"/>
      <c r="J263" s="141"/>
    </row>
    <row r="264" spans="1:10" s="87" customFormat="1" ht="16.5">
      <c r="A264" s="36"/>
      <c r="B264" s="36"/>
      <c r="C264" s="36"/>
      <c r="I264" s="155"/>
      <c r="J264" s="141"/>
    </row>
    <row r="265" spans="1:10" s="87" customFormat="1" ht="16.5">
      <c r="A265" s="36"/>
      <c r="B265" s="36"/>
      <c r="C265" s="36"/>
      <c r="I265" s="155"/>
      <c r="J265" s="141"/>
    </row>
    <row r="266" spans="1:10" s="87" customFormat="1" ht="16.5">
      <c r="A266" s="36"/>
      <c r="B266" s="36"/>
      <c r="C266" s="36"/>
      <c r="I266" s="155"/>
      <c r="J266" s="141"/>
    </row>
    <row r="267" spans="1:10" s="87" customFormat="1" ht="16.5">
      <c r="A267" s="36"/>
      <c r="B267" s="36"/>
      <c r="C267" s="36"/>
      <c r="I267" s="155"/>
      <c r="J267" s="141"/>
    </row>
    <row r="268" spans="1:10" s="87" customFormat="1" ht="16.5">
      <c r="A268" s="36"/>
      <c r="B268" s="36"/>
      <c r="C268" s="36"/>
      <c r="I268" s="155"/>
      <c r="J268" s="141"/>
    </row>
    <row r="269" spans="1:10" s="87" customFormat="1" ht="16.5">
      <c r="A269" s="36"/>
      <c r="B269" s="36"/>
      <c r="C269" s="36"/>
      <c r="I269" s="155"/>
      <c r="J269" s="141"/>
    </row>
    <row r="270" spans="1:10" s="87" customFormat="1" ht="16.5">
      <c r="A270" s="36"/>
      <c r="B270" s="36"/>
      <c r="C270" s="36"/>
      <c r="I270" s="155"/>
      <c r="J270" s="141"/>
    </row>
    <row r="271" spans="1:10" s="87" customFormat="1" ht="16.5">
      <c r="A271" s="36"/>
      <c r="B271" s="36"/>
      <c r="C271" s="36"/>
      <c r="I271" s="155"/>
      <c r="J271" s="141"/>
    </row>
    <row r="272" spans="1:10" s="87" customFormat="1" ht="16.5">
      <c r="A272" s="36"/>
      <c r="B272" s="36"/>
      <c r="C272" s="36"/>
      <c r="I272" s="155"/>
      <c r="J272" s="141"/>
    </row>
    <row r="273" spans="1:10" s="87" customFormat="1" ht="16.5">
      <c r="A273" s="36"/>
      <c r="B273" s="36"/>
      <c r="C273" s="36"/>
      <c r="I273" s="155"/>
      <c r="J273" s="141"/>
    </row>
    <row r="274" spans="1:10" s="87" customFormat="1" ht="16.5">
      <c r="A274" s="36"/>
      <c r="B274" s="36"/>
      <c r="C274" s="36"/>
      <c r="I274" s="155"/>
      <c r="J274" s="141"/>
    </row>
    <row r="275" spans="1:10" s="87" customFormat="1" ht="16.5">
      <c r="A275" s="36"/>
      <c r="B275" s="36"/>
      <c r="C275" s="36"/>
      <c r="I275" s="155"/>
      <c r="J275" s="141"/>
    </row>
    <row r="276" spans="1:10" s="87" customFormat="1" ht="16.5">
      <c r="A276" s="36"/>
      <c r="B276" s="36"/>
      <c r="C276" s="36"/>
      <c r="I276" s="155"/>
      <c r="J276" s="141"/>
    </row>
    <row r="277" spans="1:10" s="87" customFormat="1" ht="16.5">
      <c r="A277" s="36"/>
      <c r="B277" s="36"/>
      <c r="C277" s="36"/>
      <c r="I277" s="155"/>
      <c r="J277" s="141"/>
    </row>
    <row r="278" spans="1:10" s="87" customFormat="1" ht="16.5">
      <c r="A278" s="36"/>
      <c r="B278" s="36"/>
      <c r="C278" s="36"/>
      <c r="I278" s="155"/>
      <c r="J278" s="141"/>
    </row>
    <row r="279" spans="1:10" s="87" customFormat="1" ht="16.5">
      <c r="A279" s="36"/>
      <c r="B279" s="36"/>
      <c r="C279" s="36"/>
      <c r="I279" s="155"/>
      <c r="J279" s="141"/>
    </row>
    <row r="280" spans="1:10" s="87" customFormat="1" ht="16.5">
      <c r="A280" s="36"/>
      <c r="B280" s="36"/>
      <c r="C280" s="36"/>
      <c r="I280" s="155"/>
      <c r="J280" s="141"/>
    </row>
    <row r="281" spans="1:10" s="87" customFormat="1" ht="16.5">
      <c r="A281" s="36"/>
      <c r="B281" s="36"/>
      <c r="C281" s="36"/>
      <c r="I281" s="155"/>
      <c r="J281" s="141"/>
    </row>
    <row r="282" spans="1:10" s="87" customFormat="1" ht="16.5">
      <c r="A282" s="36"/>
      <c r="B282" s="36"/>
      <c r="C282" s="36"/>
      <c r="I282" s="155"/>
      <c r="J282" s="141"/>
    </row>
    <row r="283" spans="1:10" s="87" customFormat="1" ht="16.5">
      <c r="A283" s="36"/>
      <c r="B283" s="36"/>
      <c r="C283" s="36"/>
      <c r="I283" s="155"/>
      <c r="J283" s="141"/>
    </row>
    <row r="284" spans="1:10" s="87" customFormat="1" ht="16.5">
      <c r="A284" s="36"/>
      <c r="B284" s="36"/>
      <c r="C284" s="36"/>
      <c r="I284" s="155"/>
      <c r="J284" s="141"/>
    </row>
    <row r="285" spans="1:10" s="87" customFormat="1" ht="16.5">
      <c r="A285" s="36"/>
      <c r="B285" s="36"/>
      <c r="C285" s="36"/>
      <c r="I285" s="155"/>
      <c r="J285" s="141"/>
    </row>
    <row r="286" spans="1:10" s="87" customFormat="1" ht="16.5">
      <c r="A286" s="36"/>
      <c r="B286" s="36"/>
      <c r="C286" s="36"/>
      <c r="I286" s="155"/>
      <c r="J286" s="141"/>
    </row>
    <row r="287" spans="1:10" s="87" customFormat="1" ht="16.5">
      <c r="A287" s="36"/>
      <c r="B287" s="36"/>
      <c r="C287" s="36"/>
      <c r="I287" s="155"/>
      <c r="J287" s="141"/>
    </row>
    <row r="288" spans="1:10" s="87" customFormat="1" ht="16.5">
      <c r="A288" s="36"/>
      <c r="B288" s="36"/>
      <c r="C288" s="36"/>
      <c r="I288" s="155"/>
      <c r="J288" s="141"/>
    </row>
    <row r="289" spans="1:10" s="87" customFormat="1" ht="16.5">
      <c r="A289" s="36"/>
      <c r="B289" s="36"/>
      <c r="C289" s="36"/>
      <c r="I289" s="155"/>
      <c r="J289" s="141"/>
    </row>
    <row r="290" spans="1:10" s="87" customFormat="1" ht="16.5">
      <c r="A290" s="36"/>
      <c r="B290" s="36"/>
      <c r="C290" s="36"/>
      <c r="I290" s="155"/>
      <c r="J290" s="141"/>
    </row>
    <row r="291" spans="1:10" s="87" customFormat="1" ht="16.5">
      <c r="A291" s="36"/>
      <c r="B291" s="36"/>
      <c r="C291" s="36"/>
      <c r="I291" s="155"/>
      <c r="J291" s="141"/>
    </row>
    <row r="292" spans="1:10" s="87" customFormat="1" ht="16.5">
      <c r="A292" s="36"/>
      <c r="B292" s="36"/>
      <c r="C292" s="36"/>
      <c r="I292" s="155"/>
      <c r="J292" s="141"/>
    </row>
    <row r="293" spans="1:10" s="87" customFormat="1" ht="16.5">
      <c r="A293" s="36"/>
      <c r="B293" s="36"/>
      <c r="C293" s="36"/>
      <c r="I293" s="155"/>
      <c r="J293" s="141"/>
    </row>
    <row r="294" spans="1:10" s="87" customFormat="1" ht="16.5">
      <c r="A294" s="36"/>
      <c r="B294" s="36"/>
      <c r="C294" s="36"/>
      <c r="I294" s="155"/>
      <c r="J294" s="141"/>
    </row>
    <row r="295" spans="1:10" s="87" customFormat="1" ht="16.5">
      <c r="A295" s="36"/>
      <c r="B295" s="36"/>
      <c r="C295" s="36"/>
      <c r="I295" s="155"/>
      <c r="J295" s="141"/>
    </row>
    <row r="296" spans="1:10" s="87" customFormat="1" ht="16.5">
      <c r="A296" s="36"/>
      <c r="B296" s="36"/>
      <c r="C296" s="36"/>
      <c r="I296" s="155"/>
      <c r="J296" s="141"/>
    </row>
    <row r="297" spans="1:10" s="87" customFormat="1" ht="16.5">
      <c r="A297" s="36"/>
      <c r="B297" s="36"/>
      <c r="C297" s="36"/>
      <c r="I297" s="155"/>
      <c r="J297" s="141"/>
    </row>
    <row r="298" spans="1:10" s="87" customFormat="1" ht="16.5">
      <c r="A298" s="36"/>
      <c r="B298" s="36"/>
      <c r="C298" s="36"/>
      <c r="I298" s="155"/>
      <c r="J298" s="141"/>
    </row>
    <row r="299" spans="1:10" s="87" customFormat="1" ht="16.5">
      <c r="A299" s="36"/>
      <c r="B299" s="36"/>
      <c r="C299" s="36"/>
      <c r="I299" s="155"/>
      <c r="J299" s="141"/>
    </row>
    <row r="300" spans="1:10" s="87" customFormat="1" ht="16.5">
      <c r="A300" s="36"/>
      <c r="B300" s="36"/>
      <c r="C300" s="36"/>
      <c r="I300" s="155"/>
      <c r="J300" s="141"/>
    </row>
    <row r="301" spans="1:10" s="87" customFormat="1" ht="16.5">
      <c r="A301" s="36"/>
      <c r="B301" s="36"/>
      <c r="C301" s="36"/>
      <c r="I301" s="155"/>
      <c r="J301" s="141"/>
    </row>
    <row r="302" spans="1:10" s="87" customFormat="1" ht="16.5">
      <c r="A302" s="36"/>
      <c r="B302" s="36"/>
      <c r="C302" s="36"/>
      <c r="I302" s="155"/>
      <c r="J302" s="141"/>
    </row>
    <row r="303" spans="1:10" s="87" customFormat="1" ht="16.5">
      <c r="A303" s="36"/>
      <c r="B303" s="36"/>
      <c r="C303" s="36"/>
      <c r="I303" s="155"/>
      <c r="J303" s="141"/>
    </row>
    <row r="304" spans="1:10" s="87" customFormat="1" ht="16.5">
      <c r="A304" s="36"/>
      <c r="B304" s="36"/>
      <c r="C304" s="36"/>
      <c r="I304" s="155"/>
      <c r="J304" s="141"/>
    </row>
    <row r="305" spans="1:10" s="87" customFormat="1" ht="16.5">
      <c r="A305" s="36"/>
      <c r="B305" s="36"/>
      <c r="C305" s="36"/>
      <c r="I305" s="155"/>
      <c r="J305" s="141"/>
    </row>
    <row r="306" spans="1:10" s="87" customFormat="1" ht="16.5">
      <c r="A306" s="36"/>
      <c r="B306" s="36"/>
      <c r="C306" s="36"/>
      <c r="I306" s="155"/>
      <c r="J306" s="141"/>
    </row>
    <row r="307" spans="1:10" s="87" customFormat="1" ht="16.5">
      <c r="A307" s="36"/>
      <c r="B307" s="36"/>
      <c r="C307" s="36"/>
      <c r="I307" s="155"/>
      <c r="J307" s="141"/>
    </row>
    <row r="308" spans="1:10" s="87" customFormat="1" ht="16.5">
      <c r="A308" s="36"/>
      <c r="B308" s="36"/>
      <c r="C308" s="36"/>
      <c r="I308" s="155"/>
      <c r="J308" s="141"/>
    </row>
    <row r="309" spans="1:10" s="87" customFormat="1" ht="16.5">
      <c r="A309" s="36"/>
      <c r="B309" s="36"/>
      <c r="C309" s="36"/>
      <c r="I309" s="155"/>
      <c r="J309" s="141"/>
    </row>
    <row r="310" spans="1:10" s="87" customFormat="1" ht="16.5">
      <c r="A310" s="36"/>
      <c r="B310" s="36"/>
      <c r="C310" s="36"/>
      <c r="I310" s="155"/>
      <c r="J310" s="141"/>
    </row>
    <row r="311" spans="1:10" s="87" customFormat="1" ht="16.5">
      <c r="A311" s="36"/>
      <c r="B311" s="36"/>
      <c r="C311" s="36"/>
      <c r="I311" s="155"/>
      <c r="J311" s="141"/>
    </row>
    <row r="312" spans="1:10" s="87" customFormat="1" ht="16.5">
      <c r="A312" s="36"/>
      <c r="B312" s="36"/>
      <c r="C312" s="36"/>
      <c r="I312" s="155"/>
      <c r="J312" s="141"/>
    </row>
    <row r="313" spans="1:10" s="87" customFormat="1" ht="16.5">
      <c r="A313" s="36"/>
      <c r="B313" s="36"/>
      <c r="C313" s="36"/>
      <c r="I313" s="155"/>
      <c r="J313" s="141"/>
    </row>
    <row r="314" spans="1:10" s="87" customFormat="1" ht="16.5">
      <c r="A314" s="36"/>
      <c r="B314" s="36"/>
      <c r="C314" s="36"/>
      <c r="I314" s="155"/>
      <c r="J314" s="141"/>
    </row>
    <row r="315" spans="1:10" s="87" customFormat="1" ht="16.5">
      <c r="A315" s="36"/>
      <c r="B315" s="36"/>
      <c r="C315" s="36"/>
      <c r="I315" s="155"/>
      <c r="J315" s="141"/>
    </row>
    <row r="316" spans="1:10" s="87" customFormat="1" ht="16.5">
      <c r="A316" s="36"/>
      <c r="B316" s="36"/>
      <c r="C316" s="36"/>
      <c r="I316" s="155"/>
      <c r="J316" s="141"/>
    </row>
    <row r="317" spans="1:10" s="87" customFormat="1" ht="16.5">
      <c r="A317" s="36"/>
      <c r="B317" s="36"/>
      <c r="C317" s="36"/>
      <c r="I317" s="155"/>
      <c r="J317" s="141"/>
    </row>
    <row r="318" spans="1:10" s="87" customFormat="1" ht="16.5">
      <c r="A318" s="36"/>
      <c r="B318" s="36"/>
      <c r="C318" s="36"/>
      <c r="I318" s="155"/>
      <c r="J318" s="141"/>
    </row>
    <row r="319" spans="1:10" s="87" customFormat="1" ht="16.5">
      <c r="A319" s="36"/>
      <c r="B319" s="36"/>
      <c r="C319" s="36"/>
      <c r="I319" s="155"/>
      <c r="J319" s="141"/>
    </row>
    <row r="320" spans="1:10" s="87" customFormat="1" ht="16.5">
      <c r="A320" s="36"/>
      <c r="B320" s="36"/>
      <c r="C320" s="36"/>
      <c r="I320" s="155"/>
      <c r="J320" s="141"/>
    </row>
    <row r="321" spans="1:10" s="87" customFormat="1" ht="16.5">
      <c r="A321" s="36"/>
      <c r="B321" s="36"/>
      <c r="C321" s="36"/>
      <c r="I321" s="155"/>
      <c r="J321" s="141"/>
    </row>
    <row r="322" spans="1:10" s="87" customFormat="1" ht="16.5">
      <c r="A322" s="36"/>
      <c r="B322" s="36"/>
      <c r="C322" s="36"/>
      <c r="I322" s="155"/>
      <c r="J322" s="141"/>
    </row>
    <row r="323" spans="1:10" s="87" customFormat="1" ht="16.5">
      <c r="A323" s="36"/>
      <c r="B323" s="36"/>
      <c r="C323" s="36"/>
      <c r="I323" s="155"/>
      <c r="J323" s="141"/>
    </row>
    <row r="324" spans="1:10" s="87" customFormat="1" ht="16.5">
      <c r="A324" s="36"/>
      <c r="B324" s="36"/>
      <c r="C324" s="36"/>
      <c r="I324" s="155"/>
      <c r="J324" s="141"/>
    </row>
    <row r="325" spans="1:10" s="87" customFormat="1" ht="16.5">
      <c r="A325" s="36"/>
      <c r="B325" s="36"/>
      <c r="C325" s="36"/>
      <c r="I325" s="155"/>
      <c r="J325" s="141"/>
    </row>
    <row r="326" spans="1:10" s="87" customFormat="1" ht="16.5">
      <c r="A326" s="36"/>
      <c r="B326" s="36"/>
      <c r="C326" s="36"/>
      <c r="I326" s="155"/>
      <c r="J326" s="141"/>
    </row>
    <row r="327" spans="1:10" s="87" customFormat="1" ht="16.5">
      <c r="A327" s="36"/>
      <c r="B327" s="36"/>
      <c r="C327" s="36"/>
      <c r="I327" s="155"/>
      <c r="J327" s="141"/>
    </row>
    <row r="328" spans="1:10" s="87" customFormat="1" ht="16.5">
      <c r="A328" s="36"/>
      <c r="B328" s="36"/>
      <c r="C328" s="36"/>
      <c r="I328" s="155"/>
      <c r="J328" s="141"/>
    </row>
    <row r="329" spans="1:10" s="87" customFormat="1" ht="16.5">
      <c r="A329" s="36"/>
      <c r="B329" s="36"/>
      <c r="C329" s="36"/>
      <c r="I329" s="155"/>
      <c r="J329" s="141"/>
    </row>
    <row r="330" spans="1:10" s="87" customFormat="1" ht="16.5">
      <c r="A330" s="36"/>
      <c r="B330" s="36"/>
      <c r="C330" s="36"/>
      <c r="I330" s="155"/>
      <c r="J330" s="141"/>
    </row>
    <row r="331" spans="1:10" s="87" customFormat="1" ht="16.5">
      <c r="A331" s="36"/>
      <c r="B331" s="36"/>
      <c r="C331" s="36"/>
      <c r="I331" s="155"/>
      <c r="J331" s="141"/>
    </row>
    <row r="332" spans="1:10" s="87" customFormat="1" ht="16.5">
      <c r="A332" s="36"/>
      <c r="B332" s="36"/>
      <c r="C332" s="36"/>
      <c r="I332" s="155"/>
      <c r="J332" s="141"/>
    </row>
    <row r="333" spans="1:10" s="87" customFormat="1" ht="16.5">
      <c r="A333" s="36"/>
      <c r="B333" s="36"/>
      <c r="C333" s="36"/>
      <c r="I333" s="155"/>
      <c r="J333" s="141"/>
    </row>
    <row r="334" spans="1:10" s="87" customFormat="1" ht="16.5">
      <c r="A334" s="36"/>
      <c r="B334" s="36"/>
      <c r="C334" s="36"/>
      <c r="I334" s="155"/>
      <c r="J334" s="141"/>
    </row>
    <row r="335" spans="1:10" s="87" customFormat="1" ht="16.5">
      <c r="A335" s="36"/>
      <c r="B335" s="36"/>
      <c r="C335" s="36"/>
      <c r="I335" s="155"/>
      <c r="J335" s="141"/>
    </row>
    <row r="336" spans="1:10" s="87" customFormat="1" ht="16.5">
      <c r="A336" s="36"/>
      <c r="B336" s="36"/>
      <c r="C336" s="36"/>
      <c r="I336" s="155"/>
      <c r="J336" s="141"/>
    </row>
    <row r="337" spans="1:10" s="87" customFormat="1" ht="16.5">
      <c r="A337" s="36"/>
      <c r="B337" s="36"/>
      <c r="C337" s="36"/>
      <c r="I337" s="155"/>
      <c r="J337" s="141"/>
    </row>
    <row r="338" spans="1:10" s="87" customFormat="1" ht="16.5">
      <c r="A338" s="36"/>
      <c r="B338" s="36"/>
      <c r="C338" s="36"/>
      <c r="I338" s="155"/>
      <c r="J338" s="141"/>
    </row>
    <row r="339" spans="1:10" s="87" customFormat="1" ht="16.5">
      <c r="A339" s="36"/>
      <c r="B339" s="36"/>
      <c r="C339" s="36"/>
      <c r="I339" s="155"/>
      <c r="J339" s="141"/>
    </row>
    <row r="340" spans="1:10" s="87" customFormat="1" ht="16.5">
      <c r="A340" s="36"/>
      <c r="B340" s="36"/>
      <c r="C340" s="36"/>
      <c r="I340" s="155"/>
      <c r="J340" s="141"/>
    </row>
    <row r="341" spans="1:10" s="87" customFormat="1" ht="16.5">
      <c r="A341" s="36"/>
      <c r="B341" s="36"/>
      <c r="C341" s="36"/>
      <c r="I341" s="155"/>
      <c r="J341" s="141"/>
    </row>
    <row r="342" spans="1:10" s="87" customFormat="1" ht="16.5">
      <c r="A342" s="36"/>
      <c r="B342" s="36"/>
      <c r="C342" s="36"/>
      <c r="I342" s="155"/>
      <c r="J342" s="141"/>
    </row>
    <row r="343" spans="1:10" s="87" customFormat="1" ht="16.5">
      <c r="A343" s="36"/>
      <c r="B343" s="36"/>
      <c r="C343" s="36"/>
      <c r="I343" s="155"/>
      <c r="J343" s="141"/>
    </row>
    <row r="344" spans="1:10" s="87" customFormat="1" ht="16.5">
      <c r="A344" s="36"/>
      <c r="B344" s="36"/>
      <c r="C344" s="36"/>
      <c r="I344" s="155"/>
      <c r="J344" s="141"/>
    </row>
    <row r="345" spans="1:10" s="87" customFormat="1" ht="16.5">
      <c r="A345" s="36"/>
      <c r="B345" s="36"/>
      <c r="C345" s="36"/>
      <c r="I345" s="155"/>
      <c r="J345" s="141"/>
    </row>
    <row r="346" spans="1:10" s="87" customFormat="1" ht="16.5">
      <c r="A346" s="36"/>
      <c r="B346" s="36"/>
      <c r="C346" s="36"/>
      <c r="I346" s="155"/>
      <c r="J346" s="141"/>
    </row>
    <row r="347" spans="1:10" s="87" customFormat="1" ht="16.5">
      <c r="A347" s="36"/>
      <c r="B347" s="36"/>
      <c r="C347" s="36"/>
      <c r="I347" s="155"/>
      <c r="J347" s="141"/>
    </row>
    <row r="348" spans="1:10" s="87" customFormat="1" ht="16.5">
      <c r="A348" s="36"/>
      <c r="B348" s="36"/>
      <c r="C348" s="36"/>
      <c r="I348" s="155"/>
      <c r="J348" s="141"/>
    </row>
    <row r="349" spans="1:10" s="87" customFormat="1" ht="16.5">
      <c r="A349" s="36"/>
      <c r="B349" s="36"/>
      <c r="C349" s="36"/>
      <c r="I349" s="155"/>
      <c r="J349" s="141"/>
    </row>
    <row r="350" spans="1:10" s="87" customFormat="1" ht="16.5">
      <c r="A350" s="36"/>
      <c r="B350" s="36"/>
      <c r="C350" s="36"/>
      <c r="I350" s="155"/>
      <c r="J350" s="141"/>
    </row>
    <row r="351" spans="1:10" s="87" customFormat="1" ht="16.5">
      <c r="A351" s="36"/>
      <c r="B351" s="36"/>
      <c r="C351" s="36"/>
      <c r="I351" s="155"/>
      <c r="J351" s="141"/>
    </row>
    <row r="352" spans="1:10" s="87" customFormat="1" ht="16.5">
      <c r="A352" s="36"/>
      <c r="B352" s="36"/>
      <c r="C352" s="36"/>
      <c r="I352" s="155"/>
      <c r="J352" s="141"/>
    </row>
    <row r="353" spans="1:10" s="87" customFormat="1" ht="16.5">
      <c r="A353" s="36"/>
      <c r="B353" s="36"/>
      <c r="C353" s="36"/>
      <c r="D353" s="153"/>
      <c r="I353" s="155"/>
      <c r="J353" s="141"/>
    </row>
    <row r="354" spans="1:10" s="87" customFormat="1" ht="16.5">
      <c r="A354" s="36"/>
      <c r="B354" s="36"/>
      <c r="C354" s="36"/>
      <c r="D354" s="153"/>
      <c r="I354" s="155"/>
      <c r="J354" s="141"/>
    </row>
    <row r="355" spans="1:10" s="87" customFormat="1" ht="16.5">
      <c r="A355" s="36"/>
      <c r="B355" s="36"/>
      <c r="C355" s="36"/>
      <c r="D355" s="153"/>
      <c r="I355" s="155"/>
      <c r="J355" s="141"/>
    </row>
    <row r="356" spans="1:10" s="87" customFormat="1" ht="16.5">
      <c r="A356" s="36"/>
      <c r="B356" s="36"/>
      <c r="C356" s="36"/>
      <c r="D356" s="153"/>
      <c r="I356" s="155"/>
      <c r="J356" s="141"/>
    </row>
    <row r="357" spans="1:10" s="87" customFormat="1" ht="16.5">
      <c r="A357" s="36"/>
      <c r="B357" s="36"/>
      <c r="C357" s="36"/>
      <c r="D357" s="153"/>
      <c r="I357" s="155"/>
      <c r="J357" s="141"/>
    </row>
    <row r="358" spans="1:10" s="87" customFormat="1" ht="16.5">
      <c r="A358" s="36"/>
      <c r="B358" s="36"/>
      <c r="C358" s="36"/>
      <c r="D358" s="153"/>
      <c r="I358" s="155"/>
      <c r="J358" s="141"/>
    </row>
    <row r="359" spans="1:10" s="87" customFormat="1" ht="16.5">
      <c r="A359" s="36"/>
      <c r="B359" s="36"/>
      <c r="C359" s="36"/>
      <c r="D359" s="153"/>
      <c r="I359" s="155"/>
      <c r="J359" s="141"/>
    </row>
    <row r="360" spans="1:10" s="87" customFormat="1" ht="16.5">
      <c r="A360" s="36"/>
      <c r="B360" s="36"/>
      <c r="C360" s="36"/>
      <c r="D360" s="153"/>
      <c r="I360" s="155"/>
      <c r="J360" s="141"/>
    </row>
    <row r="361" spans="1:10" s="87" customFormat="1" ht="16.5">
      <c r="A361" s="36"/>
      <c r="B361" s="36"/>
      <c r="C361" s="36"/>
      <c r="D361" s="153"/>
      <c r="I361" s="155"/>
      <c r="J361" s="141"/>
    </row>
    <row r="362" spans="1:10" s="87" customFormat="1" ht="16.5">
      <c r="A362" s="36"/>
      <c r="B362" s="36"/>
      <c r="C362" s="36"/>
      <c r="D362" s="153"/>
      <c r="I362" s="155"/>
      <c r="J362" s="141"/>
    </row>
    <row r="363" spans="1:10" s="87" customFormat="1" ht="16.5">
      <c r="A363" s="36"/>
      <c r="B363" s="36"/>
      <c r="C363" s="36"/>
      <c r="D363" s="153"/>
      <c r="I363" s="155"/>
      <c r="J363" s="141"/>
    </row>
    <row r="364" spans="1:10" s="87" customFormat="1" ht="16.5">
      <c r="A364" s="36"/>
      <c r="B364" s="36"/>
      <c r="C364" s="36"/>
      <c r="D364" s="153"/>
      <c r="I364" s="155"/>
      <c r="J364" s="141"/>
    </row>
    <row r="365" spans="1:10" s="87" customFormat="1" ht="16.5">
      <c r="A365" s="36"/>
      <c r="B365" s="36"/>
      <c r="C365" s="36"/>
      <c r="D365" s="154"/>
      <c r="I365" s="155"/>
      <c r="J365" s="141"/>
    </row>
    <row r="366" spans="1:10" s="87" customFormat="1" ht="16.5">
      <c r="A366" s="36"/>
      <c r="B366" s="36"/>
      <c r="C366" s="36"/>
      <c r="D366" s="153"/>
      <c r="I366" s="155"/>
      <c r="J366" s="141"/>
    </row>
    <row r="367" spans="1:10" s="87" customFormat="1" ht="16.5">
      <c r="A367" s="36"/>
      <c r="B367" s="36"/>
      <c r="C367" s="36"/>
      <c r="D367" s="153"/>
      <c r="I367" s="155"/>
      <c r="J367" s="141"/>
    </row>
    <row r="368" spans="1:10" s="87" customFormat="1" ht="16.5">
      <c r="A368" s="36"/>
      <c r="B368" s="36"/>
      <c r="C368" s="36"/>
      <c r="D368" s="153"/>
      <c r="I368" s="155"/>
      <c r="J368" s="141"/>
    </row>
    <row r="369" spans="1:10" s="87" customFormat="1" ht="16.5">
      <c r="A369" s="36"/>
      <c r="B369" s="36"/>
      <c r="C369" s="36"/>
      <c r="D369" s="153"/>
      <c r="I369" s="155"/>
      <c r="J369" s="141"/>
    </row>
    <row r="370" spans="1:10" s="87" customFormat="1" ht="16.5">
      <c r="A370" s="36"/>
      <c r="B370" s="36"/>
      <c r="C370" s="36"/>
      <c r="D370" s="153"/>
      <c r="I370" s="155"/>
      <c r="J370" s="141"/>
    </row>
    <row r="371" spans="1:10" s="87" customFormat="1" ht="16.5">
      <c r="A371" s="36"/>
      <c r="B371" s="36"/>
      <c r="C371" s="36"/>
      <c r="D371" s="153"/>
      <c r="I371" s="155"/>
      <c r="J371" s="141"/>
    </row>
    <row r="372" spans="1:10" s="87" customFormat="1" ht="16.5">
      <c r="A372" s="36"/>
      <c r="B372" s="36"/>
      <c r="C372" s="36"/>
      <c r="D372" s="153"/>
      <c r="I372" s="155"/>
      <c r="J372" s="141"/>
    </row>
    <row r="373" spans="1:10" s="87" customFormat="1" ht="16.5">
      <c r="A373" s="36"/>
      <c r="B373" s="36"/>
      <c r="C373" s="36"/>
      <c r="D373" s="153"/>
      <c r="I373" s="155"/>
      <c r="J373" s="141"/>
    </row>
  </sheetData>
  <sheetProtection/>
  <mergeCells count="4">
    <mergeCell ref="A7:A8"/>
    <mergeCell ref="B7:B8"/>
    <mergeCell ref="C7:C8"/>
    <mergeCell ref="D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70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10" sqref="I10"/>
    </sheetView>
  </sheetViews>
  <sheetFormatPr defaultColWidth="9.140625" defaultRowHeight="15"/>
  <cols>
    <col min="1" max="2" width="9.140625" style="87" customWidth="1"/>
    <col min="3" max="3" width="34.00390625" style="87" customWidth="1"/>
    <col min="4" max="4" width="19.57421875" style="87" hidden="1" customWidth="1"/>
    <col min="5" max="5" width="15.57421875" style="87" hidden="1" customWidth="1"/>
    <col min="6" max="6" width="13.7109375" style="87" hidden="1" customWidth="1"/>
    <col min="7" max="8" width="17.00390625" style="87" customWidth="1"/>
    <col min="9" max="9" width="18.00390625" style="87" customWidth="1"/>
    <col min="10" max="10" width="17.00390625" style="155" customWidth="1"/>
    <col min="11" max="11" width="17.00390625" style="141" hidden="1" customWidth="1"/>
    <col min="12" max="12" width="12.140625" style="89" customWidth="1"/>
    <col min="13" max="13" width="11.28125" style="89" hidden="1" customWidth="1"/>
    <col min="14" max="14" width="0" style="89" hidden="1" customWidth="1"/>
    <col min="15" max="15" width="12.57421875" style="89" customWidth="1"/>
    <col min="16" max="16384" width="9.140625" style="89" customWidth="1"/>
  </cols>
  <sheetData>
    <row r="2" spans="3:4" ht="16.5">
      <c r="C2" s="88" t="s">
        <v>116</v>
      </c>
      <c r="D2" s="140"/>
    </row>
    <row r="3" spans="3:4" ht="16.5">
      <c r="C3" s="90"/>
      <c r="D3" s="143" t="s">
        <v>275</v>
      </c>
    </row>
    <row r="4" ht="16.5">
      <c r="C4" s="91" t="s">
        <v>211</v>
      </c>
    </row>
    <row r="5" ht="16.5">
      <c r="D5" s="91" t="s">
        <v>276</v>
      </c>
    </row>
    <row r="6" ht="12.75" customHeight="1"/>
    <row r="7" spans="1:12" ht="15" customHeight="1" hidden="1">
      <c r="A7" s="222" t="s">
        <v>117</v>
      </c>
      <c r="B7" s="222" t="s">
        <v>118</v>
      </c>
      <c r="C7" s="222" t="s">
        <v>119</v>
      </c>
      <c r="D7" s="222" t="s">
        <v>277</v>
      </c>
      <c r="E7" s="222"/>
      <c r="F7" s="222"/>
      <c r="G7" s="222"/>
      <c r="H7" s="92"/>
      <c r="I7" s="92"/>
      <c r="J7" s="156"/>
      <c r="K7" s="144"/>
      <c r="L7" s="157"/>
    </row>
    <row r="8" spans="1:12" ht="49.5">
      <c r="A8" s="222"/>
      <c r="B8" s="222"/>
      <c r="C8" s="222"/>
      <c r="D8" s="93" t="s">
        <v>278</v>
      </c>
      <c r="E8" s="93" t="s">
        <v>279</v>
      </c>
      <c r="F8" s="93" t="s">
        <v>280</v>
      </c>
      <c r="G8" s="93" t="s">
        <v>212</v>
      </c>
      <c r="H8" s="93" t="s">
        <v>287</v>
      </c>
      <c r="I8" s="93" t="s">
        <v>308</v>
      </c>
      <c r="J8" s="145" t="s">
        <v>288</v>
      </c>
      <c r="K8" s="158" t="s">
        <v>284</v>
      </c>
      <c r="L8" s="159" t="s">
        <v>285</v>
      </c>
    </row>
    <row r="9" spans="1:15" ht="16.5">
      <c r="A9" s="94">
        <f aca="true" t="shared" si="0" ref="A9:A72">ROW(A1)</f>
        <v>1</v>
      </c>
      <c r="B9" s="95" t="s">
        <v>122</v>
      </c>
      <c r="C9" s="96" t="s">
        <v>22</v>
      </c>
      <c r="D9" s="146">
        <v>4.29</v>
      </c>
      <c r="E9" s="146">
        <v>19</v>
      </c>
      <c r="F9" s="146">
        <v>0</v>
      </c>
      <c r="G9" s="147">
        <f>'ALOCARE IUNIE'!G9</f>
        <v>23.29</v>
      </c>
      <c r="H9" s="147">
        <f>'ALOCARE IUNIE'!H9</f>
        <v>3100.01</v>
      </c>
      <c r="I9" s="160">
        <f>J9</f>
        <v>3000</v>
      </c>
      <c r="J9" s="161">
        <f>'ALOCARE IUNIE'!I9</f>
        <v>3000</v>
      </c>
      <c r="K9" s="146" t="e">
        <f>J9-#REF!</f>
        <v>#REF!</v>
      </c>
      <c r="L9" s="98">
        <f>H9-I9</f>
        <v>100.01000000000022</v>
      </c>
      <c r="M9" s="162">
        <f>J9-I9</f>
        <v>0</v>
      </c>
      <c r="N9" s="89">
        <f>G9*H99</f>
        <v>0</v>
      </c>
      <c r="O9" s="162">
        <f>J9-I9</f>
        <v>0</v>
      </c>
    </row>
    <row r="10" spans="1:15" ht="16.5">
      <c r="A10" s="94">
        <f t="shared" si="0"/>
        <v>2</v>
      </c>
      <c r="B10" s="95" t="s">
        <v>123</v>
      </c>
      <c r="C10" s="99" t="s">
        <v>23</v>
      </c>
      <c r="D10" s="146">
        <v>18.86</v>
      </c>
      <c r="E10" s="146">
        <v>26.5</v>
      </c>
      <c r="F10" s="146">
        <v>12</v>
      </c>
      <c r="G10" s="147">
        <f>'ALOCARE IUNIE'!G10</f>
        <v>57.36</v>
      </c>
      <c r="H10" s="147">
        <f>'ALOCARE IUNIE'!H10</f>
        <v>7634.98</v>
      </c>
      <c r="I10" s="160">
        <f>H10</f>
        <v>7634.98</v>
      </c>
      <c r="J10" s="161">
        <f>'ALOCARE IUNIE'!I10</f>
        <v>21600</v>
      </c>
      <c r="K10" s="146" t="e">
        <f>J10-#REF!</f>
        <v>#REF!</v>
      </c>
      <c r="L10" s="98">
        <f aca="true" t="shared" si="1" ref="L10:L23">H10-I10</f>
        <v>0</v>
      </c>
      <c r="M10" s="162">
        <f aca="true" t="shared" si="2" ref="M10:M73">J10-I10</f>
        <v>13965.02</v>
      </c>
      <c r="O10" s="162">
        <f aca="true" t="shared" si="3" ref="O10:O73">J10-I10</f>
        <v>13965.02</v>
      </c>
    </row>
    <row r="11" spans="1:15" ht="16.5">
      <c r="A11" s="94">
        <f t="shared" si="0"/>
        <v>3</v>
      </c>
      <c r="B11" s="95" t="s">
        <v>124</v>
      </c>
      <c r="C11" s="96" t="s">
        <v>24</v>
      </c>
      <c r="D11" s="146">
        <v>10.44</v>
      </c>
      <c r="E11" s="146">
        <v>23</v>
      </c>
      <c r="F11" s="146">
        <v>2</v>
      </c>
      <c r="G11" s="147">
        <f>'ALOCARE IUNIE'!G11</f>
        <v>39.73</v>
      </c>
      <c r="H11" s="147">
        <f>'ALOCARE IUNIE'!H11</f>
        <v>5288.31</v>
      </c>
      <c r="I11" s="160">
        <f aca="true" t="shared" si="4" ref="I11:I19">H11</f>
        <v>5288.31</v>
      </c>
      <c r="J11" s="161">
        <f>'ALOCARE IUNIE'!I11</f>
        <v>17279.999999999996</v>
      </c>
      <c r="K11" s="146" t="e">
        <f>J11-#REF!</f>
        <v>#REF!</v>
      </c>
      <c r="L11" s="98">
        <f t="shared" si="1"/>
        <v>0</v>
      </c>
      <c r="M11" s="162">
        <f t="shared" si="2"/>
        <v>11991.689999999995</v>
      </c>
      <c r="O11" s="162">
        <f t="shared" si="3"/>
        <v>11991.689999999995</v>
      </c>
    </row>
    <row r="12" spans="1:15" ht="16.5">
      <c r="A12" s="94">
        <f t="shared" si="0"/>
        <v>4</v>
      </c>
      <c r="B12" s="95" t="s">
        <v>125</v>
      </c>
      <c r="C12" s="99" t="s">
        <v>25</v>
      </c>
      <c r="D12" s="146">
        <v>31.62</v>
      </c>
      <c r="E12" s="146">
        <v>50</v>
      </c>
      <c r="F12" s="146">
        <v>29</v>
      </c>
      <c r="G12" s="147">
        <f>'ALOCARE IUNIE'!G12</f>
        <v>107.18</v>
      </c>
      <c r="H12" s="147">
        <f>'ALOCARE IUNIE'!H12</f>
        <v>14266.33</v>
      </c>
      <c r="I12" s="160">
        <f t="shared" si="4"/>
        <v>14266.33</v>
      </c>
      <c r="J12" s="161">
        <f>'ALOCARE IUNIE'!I12</f>
        <v>96735.48380999999</v>
      </c>
      <c r="K12" s="146" t="e">
        <f>J12-#REF!</f>
        <v>#REF!</v>
      </c>
      <c r="L12" s="98">
        <f t="shared" si="1"/>
        <v>0</v>
      </c>
      <c r="M12" s="162">
        <f t="shared" si="2"/>
        <v>82469.15380999999</v>
      </c>
      <c r="O12" s="162">
        <f t="shared" si="3"/>
        <v>82469.15380999999</v>
      </c>
    </row>
    <row r="13" spans="1:15" ht="16.5">
      <c r="A13" s="94">
        <f t="shared" si="0"/>
        <v>5</v>
      </c>
      <c r="B13" s="95" t="s">
        <v>126</v>
      </c>
      <c r="C13" s="96" t="s">
        <v>26</v>
      </c>
      <c r="D13" s="146">
        <v>6.29</v>
      </c>
      <c r="E13" s="146">
        <v>26.5</v>
      </c>
      <c r="F13" s="146">
        <v>0</v>
      </c>
      <c r="G13" s="147">
        <f>'ALOCARE IUNIE'!G13</f>
        <v>31.79</v>
      </c>
      <c r="H13" s="147">
        <f>'ALOCARE IUNIE'!H13</f>
        <v>4231.45</v>
      </c>
      <c r="I13" s="160">
        <f t="shared" si="4"/>
        <v>4231.45</v>
      </c>
      <c r="J13" s="161">
        <f>'ALOCARE IUNIE'!I13</f>
        <v>7200</v>
      </c>
      <c r="K13" s="146" t="e">
        <f>J13-#REF!</f>
        <v>#REF!</v>
      </c>
      <c r="L13" s="98">
        <f t="shared" si="1"/>
        <v>0</v>
      </c>
      <c r="M13" s="162">
        <f t="shared" si="2"/>
        <v>2968.55</v>
      </c>
      <c r="O13" s="162">
        <f t="shared" si="3"/>
        <v>2968.55</v>
      </c>
    </row>
    <row r="14" spans="1:15" ht="16.5">
      <c r="A14" s="94">
        <f t="shared" si="0"/>
        <v>6</v>
      </c>
      <c r="B14" s="95" t="s">
        <v>127</v>
      </c>
      <c r="C14" s="96" t="s">
        <v>27</v>
      </c>
      <c r="D14" s="146">
        <v>6.29</v>
      </c>
      <c r="E14" s="146">
        <v>24.5</v>
      </c>
      <c r="F14" s="146">
        <v>2</v>
      </c>
      <c r="G14" s="147">
        <f>'ALOCARE IUNIE'!G14</f>
        <v>32.79</v>
      </c>
      <c r="H14" s="147">
        <f>'ALOCARE IUNIE'!H14</f>
        <v>4364.56</v>
      </c>
      <c r="I14" s="160">
        <f t="shared" si="4"/>
        <v>4364.56</v>
      </c>
      <c r="J14" s="161">
        <f>'ALOCARE IUNIE'!I14</f>
        <v>7200</v>
      </c>
      <c r="K14" s="146" t="e">
        <f>J14-#REF!</f>
        <v>#REF!</v>
      </c>
      <c r="L14" s="98">
        <f t="shared" si="1"/>
        <v>0</v>
      </c>
      <c r="M14" s="162">
        <f t="shared" si="2"/>
        <v>2835.4399999999996</v>
      </c>
      <c r="O14" s="162">
        <f t="shared" si="3"/>
        <v>2835.4399999999996</v>
      </c>
    </row>
    <row r="15" spans="1:15" ht="16.5">
      <c r="A15" s="94">
        <f t="shared" si="0"/>
        <v>7</v>
      </c>
      <c r="B15" s="95" t="s">
        <v>128</v>
      </c>
      <c r="C15" s="96" t="s">
        <v>28</v>
      </c>
      <c r="D15" s="146">
        <v>6.29</v>
      </c>
      <c r="E15" s="146">
        <v>26.5</v>
      </c>
      <c r="F15" s="146">
        <v>0</v>
      </c>
      <c r="G15" s="147">
        <f>'ALOCARE IUNIE'!G15</f>
        <v>32.79</v>
      </c>
      <c r="H15" s="147">
        <f>'ALOCARE IUNIE'!H15</f>
        <v>4364.56</v>
      </c>
      <c r="I15" s="160">
        <f t="shared" si="4"/>
        <v>4364.56</v>
      </c>
      <c r="J15" s="161">
        <f>'ALOCARE IUNIE'!I15</f>
        <v>7200</v>
      </c>
      <c r="K15" s="146" t="e">
        <f>J15-#REF!</f>
        <v>#REF!</v>
      </c>
      <c r="L15" s="98">
        <f t="shared" si="1"/>
        <v>0</v>
      </c>
      <c r="M15" s="162">
        <f t="shared" si="2"/>
        <v>2835.4399999999996</v>
      </c>
      <c r="O15" s="162">
        <f t="shared" si="3"/>
        <v>2835.4399999999996</v>
      </c>
    </row>
    <row r="16" spans="1:15" ht="16.5">
      <c r="A16" s="94">
        <f t="shared" si="0"/>
        <v>8</v>
      </c>
      <c r="B16" s="95" t="s">
        <v>129</v>
      </c>
      <c r="C16" s="96" t="s">
        <v>29</v>
      </c>
      <c r="D16" s="146">
        <v>30.46</v>
      </c>
      <c r="E16" s="146">
        <v>29.43</v>
      </c>
      <c r="F16" s="146">
        <v>12</v>
      </c>
      <c r="G16" s="147">
        <f>'ALOCARE IUNIE'!G16</f>
        <v>65.6</v>
      </c>
      <c r="H16" s="147">
        <f>'ALOCARE IUNIE'!H16</f>
        <v>8731.77</v>
      </c>
      <c r="I16" s="160">
        <f t="shared" si="4"/>
        <v>8731.77</v>
      </c>
      <c r="J16" s="161">
        <f>'ALOCARE IUNIE'!I16</f>
        <v>24480</v>
      </c>
      <c r="K16" s="146" t="e">
        <f>J16-#REF!</f>
        <v>#REF!</v>
      </c>
      <c r="L16" s="98">
        <f t="shared" si="1"/>
        <v>0</v>
      </c>
      <c r="M16" s="162">
        <f t="shared" si="2"/>
        <v>15748.23</v>
      </c>
      <c r="O16" s="162">
        <f t="shared" si="3"/>
        <v>15748.23</v>
      </c>
    </row>
    <row r="17" spans="1:15" ht="16.5">
      <c r="A17" s="94">
        <f t="shared" si="0"/>
        <v>9</v>
      </c>
      <c r="B17" s="95" t="s">
        <v>130</v>
      </c>
      <c r="C17" s="96" t="s">
        <v>30</v>
      </c>
      <c r="D17" s="146">
        <v>10.93</v>
      </c>
      <c r="E17" s="146">
        <v>55.5</v>
      </c>
      <c r="F17" s="146">
        <v>17</v>
      </c>
      <c r="G17" s="147">
        <f>'ALOCARE IUNIE'!G17</f>
        <v>83.43</v>
      </c>
      <c r="H17" s="147">
        <f>'ALOCARE IUNIE'!H17</f>
        <v>11105.06</v>
      </c>
      <c r="I17" s="160">
        <f t="shared" si="4"/>
        <v>11105.06</v>
      </c>
      <c r="J17" s="161">
        <f>'ALOCARE IUNIE'!I17</f>
        <v>12539.999999999998</v>
      </c>
      <c r="K17" s="146" t="e">
        <f>J17-#REF!</f>
        <v>#REF!</v>
      </c>
      <c r="L17" s="98">
        <f t="shared" si="1"/>
        <v>0</v>
      </c>
      <c r="M17" s="162">
        <f t="shared" si="2"/>
        <v>1434.9399999999987</v>
      </c>
      <c r="O17" s="162">
        <f t="shared" si="3"/>
        <v>1434.9399999999987</v>
      </c>
    </row>
    <row r="18" spans="1:15" ht="16.5">
      <c r="A18" s="94">
        <f t="shared" si="0"/>
        <v>10</v>
      </c>
      <c r="B18" s="100" t="s">
        <v>131</v>
      </c>
      <c r="C18" s="101" t="s">
        <v>31</v>
      </c>
      <c r="D18" s="148">
        <v>2.86</v>
      </c>
      <c r="E18" s="146">
        <v>15</v>
      </c>
      <c r="F18" s="146">
        <v>0</v>
      </c>
      <c r="G18" s="147">
        <f>'ALOCARE IUNIE'!G18</f>
        <v>17.86</v>
      </c>
      <c r="H18" s="147">
        <f>'ALOCARE IUNIE'!H18</f>
        <v>2377.28</v>
      </c>
      <c r="I18" s="160">
        <f t="shared" si="4"/>
        <v>2377.28</v>
      </c>
      <c r="J18" s="161">
        <f>'ALOCARE IUNIE'!I18</f>
        <v>6600</v>
      </c>
      <c r="K18" s="146" t="e">
        <f>J18-#REF!</f>
        <v>#REF!</v>
      </c>
      <c r="L18" s="98">
        <f t="shared" si="1"/>
        <v>0</v>
      </c>
      <c r="M18" s="162">
        <f t="shared" si="2"/>
        <v>4222.719999999999</v>
      </c>
      <c r="O18" s="162">
        <f t="shared" si="3"/>
        <v>4222.719999999999</v>
      </c>
    </row>
    <row r="19" spans="1:15" ht="16.5">
      <c r="A19" s="94">
        <f t="shared" si="0"/>
        <v>11</v>
      </c>
      <c r="B19" s="95" t="s">
        <v>132</v>
      </c>
      <c r="C19" s="96" t="s">
        <v>32</v>
      </c>
      <c r="D19" s="146">
        <v>6.29</v>
      </c>
      <c r="E19" s="146">
        <v>24.5</v>
      </c>
      <c r="F19" s="146">
        <v>0</v>
      </c>
      <c r="G19" s="147">
        <f>'ALOCARE IUNIE'!G19</f>
        <v>30.79</v>
      </c>
      <c r="H19" s="147">
        <f>'ALOCARE IUNIE'!H19</f>
        <v>4098.34</v>
      </c>
      <c r="I19" s="160">
        <f t="shared" si="4"/>
        <v>4098.34</v>
      </c>
      <c r="J19" s="161">
        <f>'ALOCARE IUNIE'!I19</f>
        <v>6000</v>
      </c>
      <c r="K19" s="146" t="e">
        <f>J19-#REF!</f>
        <v>#REF!</v>
      </c>
      <c r="L19" s="98">
        <f t="shared" si="1"/>
        <v>0</v>
      </c>
      <c r="M19" s="162">
        <f t="shared" si="2"/>
        <v>1901.6599999999999</v>
      </c>
      <c r="O19" s="162">
        <f t="shared" si="3"/>
        <v>1901.6599999999999</v>
      </c>
    </row>
    <row r="20" spans="1:19" ht="33">
      <c r="A20" s="94">
        <f t="shared" si="0"/>
        <v>12</v>
      </c>
      <c r="B20" s="95" t="s">
        <v>133</v>
      </c>
      <c r="C20" s="96" t="s">
        <v>33</v>
      </c>
      <c r="D20" s="146">
        <v>3.14</v>
      </c>
      <c r="E20" s="146">
        <v>26.5</v>
      </c>
      <c r="F20" s="146">
        <v>0</v>
      </c>
      <c r="G20" s="147">
        <f>'ALOCARE IUNIE'!G20</f>
        <v>29.64</v>
      </c>
      <c r="H20" s="147">
        <f>'ALOCARE IUNIE'!H20</f>
        <v>3945.27</v>
      </c>
      <c r="I20" s="160">
        <f>J20</f>
        <v>3600</v>
      </c>
      <c r="J20" s="161">
        <f>'ALOCARE IUNIE'!I20</f>
        <v>3600</v>
      </c>
      <c r="K20" s="146" t="e">
        <f>J20-#REF!</f>
        <v>#REF!</v>
      </c>
      <c r="L20" s="98">
        <f t="shared" si="1"/>
        <v>345.27</v>
      </c>
      <c r="M20" s="162">
        <f t="shared" si="2"/>
        <v>0</v>
      </c>
      <c r="O20" s="162">
        <f t="shared" si="3"/>
        <v>0</v>
      </c>
      <c r="P20" s="162"/>
      <c r="Q20" s="162"/>
      <c r="R20" s="162"/>
      <c r="S20" s="162"/>
    </row>
    <row r="21" spans="1:19" ht="16.5">
      <c r="A21" s="94">
        <f t="shared" si="0"/>
        <v>13</v>
      </c>
      <c r="B21" s="95" t="s">
        <v>134</v>
      </c>
      <c r="C21" s="96" t="s">
        <v>34</v>
      </c>
      <c r="D21" s="146">
        <v>31.8</v>
      </c>
      <c r="E21" s="146">
        <v>47</v>
      </c>
      <c r="F21" s="146">
        <v>29</v>
      </c>
      <c r="G21" s="147">
        <f>'ALOCARE IUNIE'!G21</f>
        <v>108.0842857142857</v>
      </c>
      <c r="H21" s="147">
        <f>'ALOCARE IUNIE'!H21</f>
        <v>14386.7</v>
      </c>
      <c r="I21" s="160">
        <f>H21</f>
        <v>14386.7</v>
      </c>
      <c r="J21" s="161">
        <f>'ALOCARE IUNIE'!I21</f>
        <v>38880.00000000001</v>
      </c>
      <c r="K21" s="146" t="e">
        <f>J21-#REF!</f>
        <v>#REF!</v>
      </c>
      <c r="L21" s="98">
        <f t="shared" si="1"/>
        <v>0</v>
      </c>
      <c r="M21" s="162">
        <f t="shared" si="2"/>
        <v>24493.300000000007</v>
      </c>
      <c r="O21" s="162">
        <f t="shared" si="3"/>
        <v>24493.300000000007</v>
      </c>
      <c r="S21" s="162"/>
    </row>
    <row r="22" spans="1:16" ht="16.5">
      <c r="A22" s="94">
        <f t="shared" si="0"/>
        <v>14</v>
      </c>
      <c r="B22" s="95" t="s">
        <v>135</v>
      </c>
      <c r="C22" s="96" t="s">
        <v>35</v>
      </c>
      <c r="D22" s="146">
        <v>25.16</v>
      </c>
      <c r="E22" s="146">
        <v>91</v>
      </c>
      <c r="F22" s="146">
        <v>41</v>
      </c>
      <c r="G22" s="147">
        <f>'ALOCARE IUNIE'!G22</f>
        <v>163.57999999999998</v>
      </c>
      <c r="H22" s="147">
        <f>'ALOCARE IUNIE'!H22</f>
        <v>21773.53</v>
      </c>
      <c r="I22" s="160">
        <f>H22</f>
        <v>21773.53</v>
      </c>
      <c r="J22" s="161">
        <f>'ALOCARE IUNIE'!I22</f>
        <v>34559.99999999999</v>
      </c>
      <c r="K22" s="146" t="e">
        <f>J22-#REF!</f>
        <v>#REF!</v>
      </c>
      <c r="L22" s="98">
        <f t="shared" si="1"/>
        <v>0</v>
      </c>
      <c r="M22" s="162">
        <f t="shared" si="2"/>
        <v>12786.469999999994</v>
      </c>
      <c r="O22" s="162">
        <f t="shared" si="3"/>
        <v>12786.469999999994</v>
      </c>
      <c r="P22" s="162"/>
    </row>
    <row r="23" spans="1:15" ht="16.5">
      <c r="A23" s="94">
        <f t="shared" si="0"/>
        <v>15</v>
      </c>
      <c r="B23" s="95" t="s">
        <v>136</v>
      </c>
      <c r="C23" s="99" t="s">
        <v>36</v>
      </c>
      <c r="D23" s="146">
        <v>4.29</v>
      </c>
      <c r="E23" s="146">
        <v>24</v>
      </c>
      <c r="F23" s="146">
        <v>0</v>
      </c>
      <c r="G23" s="147">
        <f>'ALOCARE IUNIE'!G23</f>
        <v>23.29</v>
      </c>
      <c r="H23" s="147">
        <f>'ALOCARE IUNIE'!H23</f>
        <v>3100.05</v>
      </c>
      <c r="I23" s="160">
        <f>H23</f>
        <v>3100.05</v>
      </c>
      <c r="J23" s="161">
        <f>'ALOCARE IUNIE'!I23</f>
        <v>7200</v>
      </c>
      <c r="K23" s="146" t="e">
        <f>J23-#REF!</f>
        <v>#REF!</v>
      </c>
      <c r="L23" s="98">
        <f t="shared" si="1"/>
        <v>0</v>
      </c>
      <c r="M23" s="162">
        <f t="shared" si="2"/>
        <v>4099.95</v>
      </c>
      <c r="O23" s="162">
        <f t="shared" si="3"/>
        <v>4099.95</v>
      </c>
    </row>
    <row r="24" spans="1:19" ht="16.5">
      <c r="A24" s="94">
        <f t="shared" si="0"/>
        <v>16</v>
      </c>
      <c r="B24" s="95" t="s">
        <v>137</v>
      </c>
      <c r="C24" s="96" t="s">
        <v>37</v>
      </c>
      <c r="D24" s="146">
        <v>3.14</v>
      </c>
      <c r="E24" s="146">
        <v>24</v>
      </c>
      <c r="F24" s="146">
        <v>2</v>
      </c>
      <c r="G24" s="147">
        <f>'ALOCARE IUNIE'!G24</f>
        <v>29.14</v>
      </c>
      <c r="H24" s="147">
        <f>'ALOCARE IUNIE'!H24</f>
        <v>3878.72</v>
      </c>
      <c r="I24" s="160">
        <f>J24</f>
        <v>3000</v>
      </c>
      <c r="J24" s="161">
        <f>'ALOCARE IUNIE'!I24</f>
        <v>3000</v>
      </c>
      <c r="K24" s="146" t="e">
        <f>J24-#REF!</f>
        <v>#REF!</v>
      </c>
      <c r="L24" s="98">
        <f aca="true" t="shared" si="5" ref="L24:L87">H24-I24</f>
        <v>878.7199999999998</v>
      </c>
      <c r="M24" s="162">
        <f t="shared" si="2"/>
        <v>0</v>
      </c>
      <c r="O24" s="162">
        <f t="shared" si="3"/>
        <v>0</v>
      </c>
      <c r="S24" s="162"/>
    </row>
    <row r="25" spans="1:15" ht="16.5">
      <c r="A25" s="94">
        <f t="shared" si="0"/>
        <v>17</v>
      </c>
      <c r="B25" s="95" t="s">
        <v>138</v>
      </c>
      <c r="C25" s="96" t="s">
        <v>38</v>
      </c>
      <c r="D25" s="146">
        <v>31.07</v>
      </c>
      <c r="E25" s="146">
        <v>83.63</v>
      </c>
      <c r="F25" s="146">
        <v>17</v>
      </c>
      <c r="G25" s="147">
        <f>'ALOCARE IUNIE'!G25</f>
        <v>126.33999999999997</v>
      </c>
      <c r="H25" s="147">
        <f>'ALOCARE IUNIE'!H25</f>
        <v>16816.65</v>
      </c>
      <c r="I25" s="160">
        <f>H25</f>
        <v>16816.65</v>
      </c>
      <c r="J25" s="161">
        <f>'ALOCARE IUNIE'!I25</f>
        <v>45000</v>
      </c>
      <c r="K25" s="146" t="e">
        <f>J25-#REF!</f>
        <v>#REF!</v>
      </c>
      <c r="L25" s="98">
        <f t="shared" si="5"/>
        <v>0</v>
      </c>
      <c r="M25" s="162">
        <f t="shared" si="2"/>
        <v>28183.35</v>
      </c>
      <c r="O25" s="162">
        <f t="shared" si="3"/>
        <v>28183.35</v>
      </c>
    </row>
    <row r="26" spans="1:15" ht="16.5">
      <c r="A26" s="94">
        <f t="shared" si="0"/>
        <v>18</v>
      </c>
      <c r="B26" s="95" t="s">
        <v>139</v>
      </c>
      <c r="C26" s="96" t="s">
        <v>39</v>
      </c>
      <c r="D26" s="146">
        <v>8.43</v>
      </c>
      <c r="E26" s="146">
        <v>43.5</v>
      </c>
      <c r="F26" s="146">
        <v>17</v>
      </c>
      <c r="G26" s="147">
        <f>'ALOCARE IUNIE'!G26</f>
        <v>68.93</v>
      </c>
      <c r="H26" s="147">
        <f>'ALOCARE IUNIE'!H26</f>
        <v>9175.02</v>
      </c>
      <c r="I26" s="160">
        <f aca="true" t="shared" si="6" ref="I26:I35">H26</f>
        <v>9175.02</v>
      </c>
      <c r="J26" s="161">
        <f>'ALOCARE IUNIE'!I26</f>
        <v>36900</v>
      </c>
      <c r="K26" s="146" t="e">
        <f>J26-#REF!</f>
        <v>#REF!</v>
      </c>
      <c r="L26" s="98">
        <f t="shared" si="5"/>
        <v>0</v>
      </c>
      <c r="M26" s="162">
        <f t="shared" si="2"/>
        <v>27724.98</v>
      </c>
      <c r="O26" s="162">
        <f t="shared" si="3"/>
        <v>27724.98</v>
      </c>
    </row>
    <row r="27" spans="1:15" ht="16.5">
      <c r="A27" s="94">
        <f t="shared" si="0"/>
        <v>19</v>
      </c>
      <c r="B27" s="95" t="s">
        <v>140</v>
      </c>
      <c r="C27" s="96" t="s">
        <v>40</v>
      </c>
      <c r="D27" s="146">
        <v>6.69</v>
      </c>
      <c r="E27" s="146">
        <v>19</v>
      </c>
      <c r="F27" s="146">
        <v>12</v>
      </c>
      <c r="G27" s="147">
        <f>'ALOCARE IUNIE'!G27</f>
        <v>37.69</v>
      </c>
      <c r="H27" s="147">
        <f>'ALOCARE IUNIE'!H27</f>
        <v>5016.78</v>
      </c>
      <c r="I27" s="160">
        <f t="shared" si="6"/>
        <v>5016.78</v>
      </c>
      <c r="J27" s="161">
        <f>'ALOCARE IUNIE'!I27</f>
        <v>7200</v>
      </c>
      <c r="K27" s="146" t="e">
        <f>J27-#REF!</f>
        <v>#REF!</v>
      </c>
      <c r="L27" s="98">
        <f t="shared" si="5"/>
        <v>0</v>
      </c>
      <c r="M27" s="162">
        <f t="shared" si="2"/>
        <v>2183.2200000000003</v>
      </c>
      <c r="O27" s="162">
        <f t="shared" si="3"/>
        <v>2183.2200000000003</v>
      </c>
    </row>
    <row r="28" spans="1:15" ht="16.5">
      <c r="A28" s="94">
        <f t="shared" si="0"/>
        <v>20</v>
      </c>
      <c r="B28" s="95" t="s">
        <v>141</v>
      </c>
      <c r="C28" s="96" t="s">
        <v>41</v>
      </c>
      <c r="D28" s="146">
        <v>6.29</v>
      </c>
      <c r="E28" s="146">
        <v>20</v>
      </c>
      <c r="F28" s="146">
        <v>17</v>
      </c>
      <c r="G28" s="147">
        <f>'ALOCARE IUNIE'!G28</f>
        <v>43.29</v>
      </c>
      <c r="H28" s="147">
        <f>'ALOCARE IUNIE'!H28</f>
        <v>5762.17</v>
      </c>
      <c r="I28" s="160">
        <f t="shared" si="6"/>
        <v>5762.17</v>
      </c>
      <c r="J28" s="161">
        <f>'ALOCARE IUNIE'!I28</f>
        <v>7200</v>
      </c>
      <c r="K28" s="146" t="e">
        <f>J28-#REF!</f>
        <v>#REF!</v>
      </c>
      <c r="L28" s="98">
        <f t="shared" si="5"/>
        <v>0</v>
      </c>
      <c r="M28" s="162">
        <f t="shared" si="2"/>
        <v>1437.83</v>
      </c>
      <c r="O28" s="162">
        <f t="shared" si="3"/>
        <v>1437.83</v>
      </c>
    </row>
    <row r="29" spans="1:15" ht="16.5">
      <c r="A29" s="94">
        <f t="shared" si="0"/>
        <v>21</v>
      </c>
      <c r="B29" s="95" t="s">
        <v>142</v>
      </c>
      <c r="C29" s="96" t="s">
        <v>42</v>
      </c>
      <c r="D29" s="146">
        <v>5.36</v>
      </c>
      <c r="E29" s="146">
        <v>26.5</v>
      </c>
      <c r="F29" s="146">
        <v>0</v>
      </c>
      <c r="G29" s="147">
        <f>'ALOCARE IUNIE'!G29</f>
        <v>31.86</v>
      </c>
      <c r="H29" s="147">
        <f>'ALOCARE IUNIE'!H29</f>
        <v>4240.77</v>
      </c>
      <c r="I29" s="160">
        <f t="shared" si="6"/>
        <v>4240.77</v>
      </c>
      <c r="J29" s="161">
        <f>'ALOCARE IUNIE'!I29</f>
        <v>7500</v>
      </c>
      <c r="K29" s="146" t="e">
        <f>J29-#REF!</f>
        <v>#REF!</v>
      </c>
      <c r="L29" s="98">
        <f t="shared" si="5"/>
        <v>0</v>
      </c>
      <c r="M29" s="162">
        <f t="shared" si="2"/>
        <v>3259.2299999999996</v>
      </c>
      <c r="O29" s="162">
        <f t="shared" si="3"/>
        <v>3259.2299999999996</v>
      </c>
    </row>
    <row r="30" spans="1:15" ht="16.5">
      <c r="A30" s="94">
        <f t="shared" si="0"/>
        <v>22</v>
      </c>
      <c r="B30" s="95" t="s">
        <v>143</v>
      </c>
      <c r="C30" s="96" t="s">
        <v>43</v>
      </c>
      <c r="D30" s="146">
        <v>12.29</v>
      </c>
      <c r="E30" s="146">
        <v>66</v>
      </c>
      <c r="F30" s="146">
        <v>17</v>
      </c>
      <c r="G30" s="147">
        <f>'ALOCARE IUNIE'!G30</f>
        <v>99.78999999999999</v>
      </c>
      <c r="H30" s="147">
        <f>'ALOCARE IUNIE'!H30</f>
        <v>13282.68</v>
      </c>
      <c r="I30" s="160">
        <f t="shared" si="6"/>
        <v>13282.68</v>
      </c>
      <c r="J30" s="161">
        <f>'ALOCARE IUNIE'!I30</f>
        <v>14400</v>
      </c>
      <c r="K30" s="146" t="e">
        <f>J30-#REF!</f>
        <v>#REF!</v>
      </c>
      <c r="L30" s="98">
        <f t="shared" si="5"/>
        <v>0</v>
      </c>
      <c r="M30" s="162">
        <f t="shared" si="2"/>
        <v>1117.3199999999997</v>
      </c>
      <c r="O30" s="162">
        <f t="shared" si="3"/>
        <v>1117.3199999999997</v>
      </c>
    </row>
    <row r="31" spans="1:15" ht="16.5">
      <c r="A31" s="94">
        <f t="shared" si="0"/>
        <v>23</v>
      </c>
      <c r="B31" s="95" t="s">
        <v>144</v>
      </c>
      <c r="C31" s="96" t="s">
        <v>44</v>
      </c>
      <c r="D31" s="146">
        <v>5.36</v>
      </c>
      <c r="E31" s="146">
        <v>26.5</v>
      </c>
      <c r="F31" s="146">
        <v>12</v>
      </c>
      <c r="G31" s="147">
        <f>'ALOCARE IUNIE'!G31</f>
        <v>43.86</v>
      </c>
      <c r="H31" s="147">
        <f>'ALOCARE IUNIE'!H31</f>
        <v>5838.04</v>
      </c>
      <c r="I31" s="160">
        <f t="shared" si="6"/>
        <v>5838.04</v>
      </c>
      <c r="J31" s="161">
        <f>'ALOCARE IUNIE'!I31</f>
        <v>7500</v>
      </c>
      <c r="K31" s="146" t="e">
        <f>J31-#REF!</f>
        <v>#REF!</v>
      </c>
      <c r="L31" s="98">
        <f t="shared" si="5"/>
        <v>0</v>
      </c>
      <c r="M31" s="162">
        <f t="shared" si="2"/>
        <v>1661.96</v>
      </c>
      <c r="O31" s="162">
        <f t="shared" si="3"/>
        <v>1661.96</v>
      </c>
    </row>
    <row r="32" spans="1:15" ht="16.5">
      <c r="A32" s="94">
        <f t="shared" si="0"/>
        <v>24</v>
      </c>
      <c r="B32" s="95" t="s">
        <v>145</v>
      </c>
      <c r="C32" s="96" t="s">
        <v>45</v>
      </c>
      <c r="D32" s="146">
        <v>3.43</v>
      </c>
      <c r="E32" s="146">
        <v>21</v>
      </c>
      <c r="F32" s="146">
        <v>10</v>
      </c>
      <c r="G32" s="147">
        <f>'ALOCARE IUNIE'!G32</f>
        <v>34.43</v>
      </c>
      <c r="H32" s="147">
        <f>'ALOCARE IUNIE'!H32</f>
        <v>4582.85</v>
      </c>
      <c r="I32" s="160">
        <f t="shared" si="6"/>
        <v>4582.85</v>
      </c>
      <c r="J32" s="161">
        <f>'ALOCARE IUNIE'!I32</f>
        <v>5760.000000000001</v>
      </c>
      <c r="K32" s="146" t="e">
        <f>J32-#REF!</f>
        <v>#REF!</v>
      </c>
      <c r="L32" s="98">
        <f t="shared" si="5"/>
        <v>0</v>
      </c>
      <c r="M32" s="162">
        <f t="shared" si="2"/>
        <v>1177.1500000000005</v>
      </c>
      <c r="O32" s="162">
        <f t="shared" si="3"/>
        <v>1177.1500000000005</v>
      </c>
    </row>
    <row r="33" spans="1:15" ht="16.5">
      <c r="A33" s="94">
        <f t="shared" si="0"/>
        <v>25</v>
      </c>
      <c r="B33" s="95" t="s">
        <v>146</v>
      </c>
      <c r="C33" s="102" t="s">
        <v>46</v>
      </c>
      <c r="D33" s="146">
        <v>46.78</v>
      </c>
      <c r="E33" s="146">
        <v>73.5</v>
      </c>
      <c r="F33" s="146">
        <v>29</v>
      </c>
      <c r="G33" s="147">
        <f>'ALOCARE IUNIE'!G33</f>
        <v>149.28</v>
      </c>
      <c r="H33" s="147">
        <f>'ALOCARE IUNIE'!H33</f>
        <v>19870.11</v>
      </c>
      <c r="I33" s="160">
        <f t="shared" si="6"/>
        <v>19870.11</v>
      </c>
      <c r="J33" s="161">
        <f>'ALOCARE IUNIE'!I33</f>
        <v>70919.99999999999</v>
      </c>
      <c r="K33" s="146" t="e">
        <f>J33-#REF!</f>
        <v>#REF!</v>
      </c>
      <c r="L33" s="98">
        <f t="shared" si="5"/>
        <v>0</v>
      </c>
      <c r="M33" s="162">
        <f t="shared" si="2"/>
        <v>51049.889999999985</v>
      </c>
      <c r="O33" s="162">
        <f t="shared" si="3"/>
        <v>51049.889999999985</v>
      </c>
    </row>
    <row r="34" spans="1:15" ht="16.5">
      <c r="A34" s="94">
        <f t="shared" si="0"/>
        <v>26</v>
      </c>
      <c r="B34" s="95" t="s">
        <v>147</v>
      </c>
      <c r="C34" s="102" t="s">
        <v>47</v>
      </c>
      <c r="D34" s="146">
        <v>15.58</v>
      </c>
      <c r="E34" s="146">
        <v>65.5</v>
      </c>
      <c r="F34" s="146">
        <v>24</v>
      </c>
      <c r="G34" s="147">
        <f>'ALOCARE IUNIE'!G34</f>
        <v>104.78999999999999</v>
      </c>
      <c r="H34" s="147">
        <f>'ALOCARE IUNIE'!H34</f>
        <v>13948.21</v>
      </c>
      <c r="I34" s="160">
        <f t="shared" si="6"/>
        <v>13948.21</v>
      </c>
      <c r="J34" s="161">
        <f>'ALOCARE IUNIE'!I34</f>
        <v>23040.000000000004</v>
      </c>
      <c r="K34" s="146" t="e">
        <f>J34-#REF!</f>
        <v>#REF!</v>
      </c>
      <c r="L34" s="98">
        <f t="shared" si="5"/>
        <v>0</v>
      </c>
      <c r="M34" s="162">
        <f t="shared" si="2"/>
        <v>9091.790000000005</v>
      </c>
      <c r="O34" s="162">
        <f t="shared" si="3"/>
        <v>9091.790000000005</v>
      </c>
    </row>
    <row r="35" spans="1:15" ht="16.5">
      <c r="A35" s="94">
        <f t="shared" si="0"/>
        <v>27</v>
      </c>
      <c r="B35" s="95" t="s">
        <v>148</v>
      </c>
      <c r="C35" s="96" t="s">
        <v>48</v>
      </c>
      <c r="D35" s="146">
        <v>9.57</v>
      </c>
      <c r="E35" s="146">
        <v>20.83</v>
      </c>
      <c r="F35" s="146">
        <v>2</v>
      </c>
      <c r="G35" s="147">
        <f>'ALOCARE IUNIE'!G35</f>
        <v>31.33</v>
      </c>
      <c r="H35" s="147">
        <f>'ALOCARE IUNIE'!H35</f>
        <v>4170.22</v>
      </c>
      <c r="I35" s="160">
        <f t="shared" si="6"/>
        <v>4170.22</v>
      </c>
      <c r="J35" s="161">
        <f>'ALOCARE IUNIE'!I35</f>
        <v>19800</v>
      </c>
      <c r="K35" s="146" t="e">
        <f>J35-#REF!</f>
        <v>#REF!</v>
      </c>
      <c r="L35" s="98">
        <f t="shared" si="5"/>
        <v>0</v>
      </c>
      <c r="M35" s="162">
        <f t="shared" si="2"/>
        <v>15629.779999999999</v>
      </c>
      <c r="O35" s="162">
        <f t="shared" si="3"/>
        <v>15629.779999999999</v>
      </c>
    </row>
    <row r="36" spans="1:17" ht="16.5">
      <c r="A36" s="94">
        <f t="shared" si="0"/>
        <v>28</v>
      </c>
      <c r="B36" s="100" t="s">
        <v>149</v>
      </c>
      <c r="C36" s="101" t="s">
        <v>49</v>
      </c>
      <c r="D36" s="148">
        <v>2.86</v>
      </c>
      <c r="E36" s="146">
        <v>25.5</v>
      </c>
      <c r="F36" s="146">
        <v>2</v>
      </c>
      <c r="G36" s="147">
        <f>'ALOCARE IUNIE'!G36</f>
        <v>30.93</v>
      </c>
      <c r="H36" s="147">
        <f>'ALOCARE IUNIE'!H36</f>
        <v>4116.98</v>
      </c>
      <c r="I36" s="160">
        <f>J36</f>
        <v>3600</v>
      </c>
      <c r="J36" s="161">
        <f>'ALOCARE IUNIE'!I36</f>
        <v>3600</v>
      </c>
      <c r="K36" s="146" t="e">
        <f>J36-#REF!</f>
        <v>#REF!</v>
      </c>
      <c r="L36" s="98">
        <f>H36-I36</f>
        <v>516.9799999999996</v>
      </c>
      <c r="M36" s="162">
        <f t="shared" si="2"/>
        <v>0</v>
      </c>
      <c r="O36" s="162">
        <f t="shared" si="3"/>
        <v>0</v>
      </c>
      <c r="Q36" s="162"/>
    </row>
    <row r="37" spans="1:15" ht="16.5">
      <c r="A37" s="94">
        <f t="shared" si="0"/>
        <v>29</v>
      </c>
      <c r="B37" s="95" t="s">
        <v>150</v>
      </c>
      <c r="C37" s="96" t="s">
        <v>50</v>
      </c>
      <c r="D37" s="146">
        <v>19.56</v>
      </c>
      <c r="E37" s="146">
        <v>49.03</v>
      </c>
      <c r="F37" s="146">
        <v>17</v>
      </c>
      <c r="G37" s="147">
        <f>'ALOCARE IUNIE'!G37</f>
        <v>85.59</v>
      </c>
      <c r="H37" s="147">
        <f>'ALOCARE IUNIE'!H37</f>
        <v>11392.57</v>
      </c>
      <c r="I37" s="160">
        <f>H37</f>
        <v>11392.57</v>
      </c>
      <c r="J37" s="161">
        <f>'ALOCARE IUNIE'!I37</f>
        <v>103500.00000000001</v>
      </c>
      <c r="K37" s="146" t="e">
        <f>J37-#REF!</f>
        <v>#REF!</v>
      </c>
      <c r="L37" s="98">
        <f aca="true" t="shared" si="7" ref="L37:L45">H37-I37</f>
        <v>0</v>
      </c>
      <c r="M37" s="162">
        <f t="shared" si="2"/>
        <v>92107.43000000002</v>
      </c>
      <c r="O37" s="162">
        <f t="shared" si="3"/>
        <v>92107.43000000002</v>
      </c>
    </row>
    <row r="38" spans="1:15" ht="16.5">
      <c r="A38" s="94">
        <f t="shared" si="0"/>
        <v>30</v>
      </c>
      <c r="B38" s="95" t="s">
        <v>151</v>
      </c>
      <c r="C38" s="96" t="s">
        <v>51</v>
      </c>
      <c r="D38" s="146">
        <v>7.5</v>
      </c>
      <c r="E38" s="146">
        <v>26.5</v>
      </c>
      <c r="F38" s="146">
        <v>10</v>
      </c>
      <c r="G38" s="147">
        <f>'ALOCARE IUNIE'!G38</f>
        <v>44</v>
      </c>
      <c r="H38" s="147">
        <f>'ALOCARE IUNIE'!H38</f>
        <v>5856.68</v>
      </c>
      <c r="I38" s="160">
        <f aca="true" t="shared" si="8" ref="I38:I45">H38</f>
        <v>5856.68</v>
      </c>
      <c r="J38" s="161">
        <f>'ALOCARE IUNIE'!I38</f>
        <v>12600</v>
      </c>
      <c r="K38" s="146" t="e">
        <f>J38-#REF!</f>
        <v>#REF!</v>
      </c>
      <c r="L38" s="98">
        <f t="shared" si="7"/>
        <v>0</v>
      </c>
      <c r="M38" s="162">
        <f t="shared" si="2"/>
        <v>6743.32</v>
      </c>
      <c r="O38" s="162">
        <f t="shared" si="3"/>
        <v>6743.32</v>
      </c>
    </row>
    <row r="39" spans="1:15" ht="16.5">
      <c r="A39" s="94">
        <f t="shared" si="0"/>
        <v>31</v>
      </c>
      <c r="B39" s="95" t="s">
        <v>152</v>
      </c>
      <c r="C39" s="96" t="s">
        <v>52</v>
      </c>
      <c r="D39" s="146">
        <v>10</v>
      </c>
      <c r="E39" s="146">
        <v>21</v>
      </c>
      <c r="F39" s="146">
        <v>0</v>
      </c>
      <c r="G39" s="147">
        <f>'ALOCARE IUNIE'!G39</f>
        <v>31</v>
      </c>
      <c r="H39" s="147">
        <f>'ALOCARE IUNIE'!H39</f>
        <v>4126.29</v>
      </c>
      <c r="I39" s="160">
        <f t="shared" si="8"/>
        <v>4126.29</v>
      </c>
      <c r="J39" s="161">
        <f>'ALOCARE IUNIE'!I39</f>
        <v>12600</v>
      </c>
      <c r="K39" s="146" t="e">
        <f>J39-#REF!</f>
        <v>#REF!</v>
      </c>
      <c r="L39" s="98">
        <f t="shared" si="7"/>
        <v>0</v>
      </c>
      <c r="M39" s="162">
        <f t="shared" si="2"/>
        <v>8473.71</v>
      </c>
      <c r="O39" s="162">
        <f t="shared" si="3"/>
        <v>8473.71</v>
      </c>
    </row>
    <row r="40" spans="1:15" ht="16.5">
      <c r="A40" s="94">
        <f t="shared" si="0"/>
        <v>32</v>
      </c>
      <c r="B40" s="95" t="s">
        <v>153</v>
      </c>
      <c r="C40" s="96" t="s">
        <v>53</v>
      </c>
      <c r="D40" s="146">
        <v>9.43</v>
      </c>
      <c r="E40" s="146">
        <v>26.5</v>
      </c>
      <c r="F40" s="146">
        <v>7</v>
      </c>
      <c r="G40" s="147">
        <f>'ALOCARE IUNIE'!G40</f>
        <v>42.93</v>
      </c>
      <c r="H40" s="147">
        <f>'ALOCARE IUNIE'!H40</f>
        <v>5714.25</v>
      </c>
      <c r="I40" s="160">
        <f t="shared" si="8"/>
        <v>5714.25</v>
      </c>
      <c r="J40" s="161">
        <f>'ALOCARE IUNIE'!I40</f>
        <v>10800</v>
      </c>
      <c r="K40" s="146" t="e">
        <f>J40-#REF!</f>
        <v>#REF!</v>
      </c>
      <c r="L40" s="98">
        <f t="shared" si="7"/>
        <v>0</v>
      </c>
      <c r="M40" s="162">
        <f t="shared" si="2"/>
        <v>5085.75</v>
      </c>
      <c r="O40" s="162">
        <f t="shared" si="3"/>
        <v>5085.75</v>
      </c>
    </row>
    <row r="41" spans="1:15" ht="16.5">
      <c r="A41" s="94">
        <f t="shared" si="0"/>
        <v>33</v>
      </c>
      <c r="B41" s="95" t="s">
        <v>154</v>
      </c>
      <c r="C41" s="96" t="s">
        <v>54</v>
      </c>
      <c r="D41" s="146">
        <v>2.14</v>
      </c>
      <c r="E41" s="146">
        <v>26.5</v>
      </c>
      <c r="F41" s="146">
        <v>10</v>
      </c>
      <c r="G41" s="147">
        <f>'ALOCARE IUNIE'!G41</f>
        <v>39.71</v>
      </c>
      <c r="H41" s="147">
        <f>'ALOCARE IUNIE'!H41</f>
        <v>5285.65</v>
      </c>
      <c r="I41" s="160">
        <f t="shared" si="8"/>
        <v>5285.65</v>
      </c>
      <c r="J41" s="161">
        <f>'ALOCARE IUNIE'!I41</f>
        <v>5400</v>
      </c>
      <c r="K41" s="146" t="e">
        <f>J41-#REF!</f>
        <v>#REF!</v>
      </c>
      <c r="L41" s="98">
        <f t="shared" si="7"/>
        <v>0</v>
      </c>
      <c r="M41" s="162">
        <f t="shared" si="2"/>
        <v>114.35000000000036</v>
      </c>
      <c r="O41" s="162">
        <f t="shared" si="3"/>
        <v>114.35000000000036</v>
      </c>
    </row>
    <row r="42" spans="1:15" ht="33">
      <c r="A42" s="94">
        <f t="shared" si="0"/>
        <v>34</v>
      </c>
      <c r="B42" s="95" t="s">
        <v>155</v>
      </c>
      <c r="C42" s="96" t="s">
        <v>55</v>
      </c>
      <c r="D42" s="146">
        <v>13.79</v>
      </c>
      <c r="E42" s="146">
        <v>49.03</v>
      </c>
      <c r="F42" s="146">
        <v>12</v>
      </c>
      <c r="G42" s="147">
        <f>'ALOCARE IUNIE'!G42</f>
        <v>74.82</v>
      </c>
      <c r="H42" s="147">
        <f>'ALOCARE IUNIE'!H42</f>
        <v>9959.01</v>
      </c>
      <c r="I42" s="160">
        <f t="shared" si="8"/>
        <v>9959.01</v>
      </c>
      <c r="J42" s="161">
        <f>'ALOCARE IUNIE'!I42</f>
        <v>19800</v>
      </c>
      <c r="K42" s="146" t="e">
        <f>J42-#REF!</f>
        <v>#REF!</v>
      </c>
      <c r="L42" s="98">
        <f t="shared" si="7"/>
        <v>0</v>
      </c>
      <c r="M42" s="162">
        <f t="shared" si="2"/>
        <v>9840.99</v>
      </c>
      <c r="O42" s="162">
        <f t="shared" si="3"/>
        <v>9840.99</v>
      </c>
    </row>
    <row r="43" spans="1:15" ht="16.5">
      <c r="A43" s="94">
        <f t="shared" si="0"/>
        <v>35</v>
      </c>
      <c r="B43" s="95" t="s">
        <v>156</v>
      </c>
      <c r="C43" s="96" t="s">
        <v>56</v>
      </c>
      <c r="D43" s="146">
        <v>25.15</v>
      </c>
      <c r="E43" s="146">
        <v>45.33</v>
      </c>
      <c r="F43" s="146">
        <v>17</v>
      </c>
      <c r="G43" s="147">
        <f>'ALOCARE IUNIE'!G43</f>
        <v>81.88</v>
      </c>
      <c r="H43" s="147">
        <f>'ALOCARE IUNIE'!H43</f>
        <v>10898.74</v>
      </c>
      <c r="I43" s="160">
        <f t="shared" si="8"/>
        <v>10898.74</v>
      </c>
      <c r="J43" s="161">
        <f>'ALOCARE IUNIE'!I43</f>
        <v>27359.999999999996</v>
      </c>
      <c r="K43" s="146" t="e">
        <f>J43-#REF!</f>
        <v>#REF!</v>
      </c>
      <c r="L43" s="98">
        <f t="shared" si="7"/>
        <v>0</v>
      </c>
      <c r="M43" s="162">
        <f t="shared" si="2"/>
        <v>16461.259999999995</v>
      </c>
      <c r="O43" s="162">
        <f t="shared" si="3"/>
        <v>16461.259999999995</v>
      </c>
    </row>
    <row r="44" spans="1:15" ht="16.5">
      <c r="A44" s="94">
        <f t="shared" si="0"/>
        <v>36</v>
      </c>
      <c r="B44" s="95" t="s">
        <v>157</v>
      </c>
      <c r="C44" s="96" t="s">
        <v>57</v>
      </c>
      <c r="D44" s="146">
        <v>12.5</v>
      </c>
      <c r="E44" s="146">
        <v>42.95</v>
      </c>
      <c r="F44" s="146">
        <v>17</v>
      </c>
      <c r="G44" s="147">
        <f>'ALOCARE IUNIE'!G44</f>
        <v>88.95</v>
      </c>
      <c r="H44" s="147">
        <f>'ALOCARE IUNIE'!H44</f>
        <v>11839.8</v>
      </c>
      <c r="I44" s="160">
        <f t="shared" si="8"/>
        <v>11839.8</v>
      </c>
      <c r="J44" s="161">
        <f>'ALOCARE IUNIE'!I44</f>
        <v>50400</v>
      </c>
      <c r="K44" s="146" t="e">
        <f>J44-#REF!</f>
        <v>#REF!</v>
      </c>
      <c r="L44" s="98">
        <f t="shared" si="7"/>
        <v>0</v>
      </c>
      <c r="M44" s="162">
        <f t="shared" si="2"/>
        <v>38560.2</v>
      </c>
      <c r="O44" s="162">
        <f t="shared" si="3"/>
        <v>38560.2</v>
      </c>
    </row>
    <row r="45" spans="1:15" ht="16.5">
      <c r="A45" s="94">
        <f t="shared" si="0"/>
        <v>37</v>
      </c>
      <c r="B45" s="95" t="s">
        <v>158</v>
      </c>
      <c r="C45" s="96" t="s">
        <v>58</v>
      </c>
      <c r="D45" s="146">
        <v>8.79</v>
      </c>
      <c r="E45" s="146">
        <v>22.53</v>
      </c>
      <c r="F45" s="146">
        <v>2</v>
      </c>
      <c r="G45" s="147">
        <f>'ALOCARE IUNIE'!G45</f>
        <v>32.32</v>
      </c>
      <c r="H45" s="147">
        <f>'ALOCARE IUNIE'!H45</f>
        <v>4302</v>
      </c>
      <c r="I45" s="160">
        <f t="shared" si="8"/>
        <v>4302</v>
      </c>
      <c r="J45" s="161">
        <f>'ALOCARE IUNIE'!I45</f>
        <v>19800</v>
      </c>
      <c r="K45" s="146" t="e">
        <f>J45-#REF!</f>
        <v>#REF!</v>
      </c>
      <c r="L45" s="98">
        <f t="shared" si="7"/>
        <v>0</v>
      </c>
      <c r="M45" s="162">
        <f t="shared" si="2"/>
        <v>15498</v>
      </c>
      <c r="O45" s="162">
        <f t="shared" si="3"/>
        <v>15498</v>
      </c>
    </row>
    <row r="46" spans="1:15" ht="16.5">
      <c r="A46" s="94">
        <f t="shared" si="0"/>
        <v>38</v>
      </c>
      <c r="B46" s="95" t="s">
        <v>159</v>
      </c>
      <c r="C46" s="103" t="s">
        <v>59</v>
      </c>
      <c r="D46" s="146">
        <v>3.97</v>
      </c>
      <c r="E46" s="146">
        <v>24</v>
      </c>
      <c r="F46" s="146">
        <v>17</v>
      </c>
      <c r="G46" s="147">
        <f>'ALOCARE IUNIE'!G46</f>
        <v>45.769999999999996</v>
      </c>
      <c r="H46" s="147">
        <f>'ALOCARE IUNIE'!H46</f>
        <v>6092.27</v>
      </c>
      <c r="I46" s="160">
        <f>J46</f>
        <v>4199.999999999999</v>
      </c>
      <c r="J46" s="161">
        <f>'ALOCARE IUNIE'!I46</f>
        <v>4199.999999999999</v>
      </c>
      <c r="K46" s="146" t="e">
        <f>J46-#REF!</f>
        <v>#REF!</v>
      </c>
      <c r="L46" s="98">
        <f t="shared" si="5"/>
        <v>1892.2700000000013</v>
      </c>
      <c r="M46" s="162">
        <f t="shared" si="2"/>
        <v>0</v>
      </c>
      <c r="O46" s="162">
        <f t="shared" si="3"/>
        <v>0</v>
      </c>
    </row>
    <row r="47" spans="1:15" ht="16.5">
      <c r="A47" s="94">
        <f t="shared" si="0"/>
        <v>39</v>
      </c>
      <c r="B47" s="100" t="s">
        <v>160</v>
      </c>
      <c r="C47" s="101" t="s">
        <v>60</v>
      </c>
      <c r="D47" s="148">
        <v>9.43</v>
      </c>
      <c r="E47" s="146">
        <v>26</v>
      </c>
      <c r="F47" s="146">
        <v>2</v>
      </c>
      <c r="G47" s="147">
        <f>'ALOCARE IUNIE'!G47</f>
        <v>37.43</v>
      </c>
      <c r="H47" s="147">
        <f>'ALOCARE IUNIE'!H47</f>
        <v>4982.17</v>
      </c>
      <c r="I47" s="160">
        <f>H47</f>
        <v>4982.17</v>
      </c>
      <c r="J47" s="161">
        <f>'ALOCARE IUNIE'!I47</f>
        <v>10800</v>
      </c>
      <c r="K47" s="146" t="e">
        <f>J47-#REF!</f>
        <v>#REF!</v>
      </c>
      <c r="L47" s="98">
        <f t="shared" si="5"/>
        <v>0</v>
      </c>
      <c r="M47" s="162">
        <f t="shared" si="2"/>
        <v>5817.83</v>
      </c>
      <c r="O47" s="162">
        <f t="shared" si="3"/>
        <v>5817.83</v>
      </c>
    </row>
    <row r="48" spans="1:15" ht="16.5">
      <c r="A48" s="94">
        <f t="shared" si="0"/>
        <v>40</v>
      </c>
      <c r="B48" s="95" t="s">
        <v>161</v>
      </c>
      <c r="C48" s="96" t="s">
        <v>61</v>
      </c>
      <c r="D48" s="146">
        <v>16.86</v>
      </c>
      <c r="E48" s="146">
        <v>99</v>
      </c>
      <c r="F48" s="146">
        <v>29</v>
      </c>
      <c r="G48" s="147">
        <f>'ALOCARE IUNIE'!G48</f>
        <v>143.72000000000003</v>
      </c>
      <c r="H48" s="147">
        <f>'ALOCARE IUNIE'!H48</f>
        <v>19130.03</v>
      </c>
      <c r="I48" s="160">
        <f aca="true" t="shared" si="9" ref="I48:I57">H48</f>
        <v>19130.03</v>
      </c>
      <c r="J48" s="161">
        <f>'ALOCARE IUNIE'!I48</f>
        <v>28080</v>
      </c>
      <c r="K48" s="146" t="e">
        <f>J48-#REF!</f>
        <v>#REF!</v>
      </c>
      <c r="L48" s="98">
        <f t="shared" si="5"/>
        <v>0</v>
      </c>
      <c r="M48" s="162">
        <f t="shared" si="2"/>
        <v>8949.970000000001</v>
      </c>
      <c r="O48" s="162">
        <f t="shared" si="3"/>
        <v>8949.970000000001</v>
      </c>
    </row>
    <row r="49" spans="1:15" ht="16.5">
      <c r="A49" s="94">
        <f t="shared" si="0"/>
        <v>41</v>
      </c>
      <c r="B49" s="95" t="s">
        <v>162</v>
      </c>
      <c r="C49" s="96" t="s">
        <v>62</v>
      </c>
      <c r="D49" s="146">
        <v>39.73</v>
      </c>
      <c r="E49" s="146">
        <v>110</v>
      </c>
      <c r="F49" s="146">
        <v>53</v>
      </c>
      <c r="G49" s="147">
        <f>'ALOCARE IUNIE'!G49</f>
        <v>192.82</v>
      </c>
      <c r="H49" s="147">
        <f>'ALOCARE IUNIE'!H49</f>
        <v>25665.55</v>
      </c>
      <c r="I49" s="160">
        <f>J49</f>
        <v>18000</v>
      </c>
      <c r="J49" s="161">
        <f>'ALOCARE IUNIE'!I49</f>
        <v>18000</v>
      </c>
      <c r="K49" s="146" t="e">
        <f>J49-#REF!</f>
        <v>#REF!</v>
      </c>
      <c r="L49" s="98">
        <f t="shared" si="5"/>
        <v>7665.549999999999</v>
      </c>
      <c r="M49" s="162">
        <f t="shared" si="2"/>
        <v>0</v>
      </c>
      <c r="O49" s="162">
        <f t="shared" si="3"/>
        <v>0</v>
      </c>
    </row>
    <row r="50" spans="1:15" ht="16.5">
      <c r="A50" s="94">
        <f t="shared" si="0"/>
        <v>42</v>
      </c>
      <c r="B50" s="95" t="s">
        <v>163</v>
      </c>
      <c r="C50" s="99" t="s">
        <v>63</v>
      </c>
      <c r="D50" s="146">
        <v>12.77</v>
      </c>
      <c r="E50" s="146">
        <v>24.5</v>
      </c>
      <c r="F50" s="146">
        <v>2</v>
      </c>
      <c r="G50" s="147">
        <f>'ALOCARE IUNIE'!G50</f>
        <v>41.41</v>
      </c>
      <c r="H50" s="147">
        <f>'ALOCARE IUNIE'!H50</f>
        <v>5511.93</v>
      </c>
      <c r="I50" s="160">
        <f t="shared" si="9"/>
        <v>5511.93</v>
      </c>
      <c r="J50" s="161">
        <f>'ALOCARE IUNIE'!I50</f>
        <v>18000</v>
      </c>
      <c r="K50" s="146" t="e">
        <f>J50-#REF!</f>
        <v>#REF!</v>
      </c>
      <c r="L50" s="98">
        <f t="shared" si="5"/>
        <v>0</v>
      </c>
      <c r="M50" s="162">
        <f t="shared" si="2"/>
        <v>12488.07</v>
      </c>
      <c r="O50" s="162">
        <f t="shared" si="3"/>
        <v>12488.07</v>
      </c>
    </row>
    <row r="51" spans="1:15" ht="33">
      <c r="A51" s="94">
        <f t="shared" si="0"/>
        <v>43</v>
      </c>
      <c r="B51" s="95" t="s">
        <v>164</v>
      </c>
      <c r="C51" s="96" t="s">
        <v>64</v>
      </c>
      <c r="D51" s="146">
        <v>22.27</v>
      </c>
      <c r="E51" s="146">
        <v>89.5</v>
      </c>
      <c r="F51" s="146">
        <v>29</v>
      </c>
      <c r="G51" s="147">
        <f>'ALOCARE IUNIE'!G51</f>
        <v>195.13</v>
      </c>
      <c r="H51" s="147">
        <f>'ALOCARE IUNIE'!H51</f>
        <v>25973.03</v>
      </c>
      <c r="I51" s="160">
        <f t="shared" si="9"/>
        <v>25973.03</v>
      </c>
      <c r="J51" s="161">
        <f>'ALOCARE IUNIE'!I51</f>
        <v>88560.00000000001</v>
      </c>
      <c r="K51" s="146" t="e">
        <f>J51-#REF!</f>
        <v>#REF!</v>
      </c>
      <c r="L51" s="98">
        <f t="shared" si="5"/>
        <v>0</v>
      </c>
      <c r="M51" s="162">
        <f t="shared" si="2"/>
        <v>62586.970000000016</v>
      </c>
      <c r="O51" s="162">
        <f t="shared" si="3"/>
        <v>62586.970000000016</v>
      </c>
    </row>
    <row r="52" spans="1:15" ht="16.5">
      <c r="A52" s="94">
        <f t="shared" si="0"/>
        <v>44</v>
      </c>
      <c r="B52" s="95" t="s">
        <v>165</v>
      </c>
      <c r="C52" s="96" t="s">
        <v>65</v>
      </c>
      <c r="D52" s="146">
        <v>4.29</v>
      </c>
      <c r="E52" s="146">
        <v>17</v>
      </c>
      <c r="F52" s="146">
        <v>0</v>
      </c>
      <c r="G52" s="147">
        <f>'ALOCARE IUNIE'!G52</f>
        <v>29.79</v>
      </c>
      <c r="H52" s="147">
        <f>'ALOCARE IUNIE'!H52</f>
        <v>3965.24</v>
      </c>
      <c r="I52" s="160">
        <f t="shared" si="9"/>
        <v>3965.24</v>
      </c>
      <c r="J52" s="161">
        <f>'ALOCARE IUNIE'!I52</f>
        <v>7200</v>
      </c>
      <c r="K52" s="146" t="e">
        <f>J52-#REF!</f>
        <v>#REF!</v>
      </c>
      <c r="L52" s="98">
        <f t="shared" si="5"/>
        <v>0</v>
      </c>
      <c r="M52" s="162">
        <f t="shared" si="2"/>
        <v>3234.76</v>
      </c>
      <c r="O52" s="162">
        <f t="shared" si="3"/>
        <v>3234.76</v>
      </c>
    </row>
    <row r="53" spans="1:15" ht="16.5">
      <c r="A53" s="94">
        <f t="shared" si="0"/>
        <v>45</v>
      </c>
      <c r="B53" s="95" t="s">
        <v>166</v>
      </c>
      <c r="C53" s="96" t="s">
        <v>66</v>
      </c>
      <c r="D53" s="146">
        <v>12.66</v>
      </c>
      <c r="E53" s="146">
        <v>47.5</v>
      </c>
      <c r="F53" s="146">
        <v>17</v>
      </c>
      <c r="G53" s="147">
        <f>'ALOCARE IUNIE'!G53</f>
        <v>52.620000000000005</v>
      </c>
      <c r="H53" s="147">
        <f>'ALOCARE IUNIE'!H53</f>
        <v>7004.05</v>
      </c>
      <c r="I53" s="160">
        <f t="shared" si="9"/>
        <v>7004.05</v>
      </c>
      <c r="J53" s="161">
        <f>'ALOCARE IUNIE'!I53</f>
        <v>16559.999999999996</v>
      </c>
      <c r="K53" s="146" t="e">
        <f>J53-#REF!</f>
        <v>#REF!</v>
      </c>
      <c r="L53" s="98">
        <f t="shared" si="5"/>
        <v>0</v>
      </c>
      <c r="M53" s="162">
        <f t="shared" si="2"/>
        <v>9555.949999999997</v>
      </c>
      <c r="O53" s="162">
        <f t="shared" si="3"/>
        <v>9555.949999999997</v>
      </c>
    </row>
    <row r="54" spans="1:15" ht="16.5">
      <c r="A54" s="94">
        <f t="shared" si="0"/>
        <v>46</v>
      </c>
      <c r="B54" s="95" t="s">
        <v>167</v>
      </c>
      <c r="C54" s="96" t="s">
        <v>67</v>
      </c>
      <c r="D54" s="146">
        <v>10.57</v>
      </c>
      <c r="E54" s="146">
        <v>24</v>
      </c>
      <c r="F54" s="146">
        <v>17</v>
      </c>
      <c r="G54" s="147">
        <f>'ALOCARE IUNIE'!G54</f>
        <v>51.57</v>
      </c>
      <c r="H54" s="147">
        <f>'ALOCARE IUNIE'!H54</f>
        <v>6864.29</v>
      </c>
      <c r="I54" s="160">
        <f t="shared" si="9"/>
        <v>6864.29</v>
      </c>
      <c r="J54" s="161">
        <f>'ALOCARE IUNIE'!I54</f>
        <v>14400</v>
      </c>
      <c r="K54" s="146" t="e">
        <f>J54-#REF!</f>
        <v>#REF!</v>
      </c>
      <c r="L54" s="98">
        <f t="shared" si="5"/>
        <v>0</v>
      </c>
      <c r="M54" s="162">
        <f t="shared" si="2"/>
        <v>7535.71</v>
      </c>
      <c r="O54" s="162">
        <f t="shared" si="3"/>
        <v>7535.71</v>
      </c>
    </row>
    <row r="55" spans="1:15" ht="16.5">
      <c r="A55" s="94">
        <f t="shared" si="0"/>
        <v>47</v>
      </c>
      <c r="B55" s="95" t="s">
        <v>168</v>
      </c>
      <c r="C55" s="96" t="s">
        <v>68</v>
      </c>
      <c r="D55" s="146">
        <v>40.73</v>
      </c>
      <c r="E55" s="146">
        <v>96</v>
      </c>
      <c r="F55" s="146">
        <v>17</v>
      </c>
      <c r="G55" s="147">
        <f>'ALOCARE IUNIE'!G55</f>
        <v>150.59</v>
      </c>
      <c r="H55" s="147">
        <f>'ALOCARE IUNIE'!H55</f>
        <v>20044.48</v>
      </c>
      <c r="I55" s="160">
        <f t="shared" si="9"/>
        <v>20044.48</v>
      </c>
      <c r="J55" s="161">
        <f>'ALOCARE IUNIE'!I55</f>
        <v>67319.99999999999</v>
      </c>
      <c r="K55" s="146" t="e">
        <f>J55-#REF!</f>
        <v>#REF!</v>
      </c>
      <c r="L55" s="98">
        <f t="shared" si="5"/>
        <v>0</v>
      </c>
      <c r="M55" s="162">
        <f t="shared" si="2"/>
        <v>47275.51999999999</v>
      </c>
      <c r="O55" s="162">
        <f t="shared" si="3"/>
        <v>47275.51999999999</v>
      </c>
    </row>
    <row r="56" spans="1:15" ht="16.5">
      <c r="A56" s="94">
        <f t="shared" si="0"/>
        <v>48</v>
      </c>
      <c r="B56" s="95" t="s">
        <v>169</v>
      </c>
      <c r="C56" s="102" t="s">
        <v>69</v>
      </c>
      <c r="D56" s="146">
        <v>8.5</v>
      </c>
      <c r="E56" s="146">
        <v>75.45</v>
      </c>
      <c r="F56" s="146">
        <v>6</v>
      </c>
      <c r="G56" s="147">
        <f>'ALOCARE IUNIE'!G56</f>
        <v>21.659999999999993</v>
      </c>
      <c r="H56" s="147">
        <f>'ALOCARE IUNIE'!H56</f>
        <v>2883.08</v>
      </c>
      <c r="I56" s="160">
        <f t="shared" si="9"/>
        <v>2883.08</v>
      </c>
      <c r="J56" s="161">
        <f>'ALOCARE IUNIE'!I56</f>
        <v>7920.000000000001</v>
      </c>
      <c r="K56" s="146" t="e">
        <f>J56-#REF!</f>
        <v>#REF!</v>
      </c>
      <c r="L56" s="98">
        <f t="shared" si="5"/>
        <v>0</v>
      </c>
      <c r="M56" s="162">
        <f t="shared" si="2"/>
        <v>5036.920000000001</v>
      </c>
      <c r="O56" s="162">
        <f t="shared" si="3"/>
        <v>5036.920000000001</v>
      </c>
    </row>
    <row r="57" spans="1:15" ht="16.5">
      <c r="A57" s="94">
        <f t="shared" si="0"/>
        <v>49</v>
      </c>
      <c r="B57" s="95" t="s">
        <v>170</v>
      </c>
      <c r="C57" s="96" t="s">
        <v>70</v>
      </c>
      <c r="D57" s="146">
        <v>8.57</v>
      </c>
      <c r="E57" s="146">
        <v>18</v>
      </c>
      <c r="F57" s="146">
        <v>7</v>
      </c>
      <c r="G57" s="147">
        <f>'ALOCARE IUNIE'!G57</f>
        <v>31.43</v>
      </c>
      <c r="H57" s="147">
        <f>'ALOCARE IUNIE'!H57</f>
        <v>4183.53</v>
      </c>
      <c r="I57" s="160">
        <f t="shared" si="9"/>
        <v>4183.53</v>
      </c>
      <c r="J57" s="161">
        <f>'ALOCARE IUNIE'!I57</f>
        <v>10800</v>
      </c>
      <c r="K57" s="146" t="e">
        <f>J57-#REF!</f>
        <v>#REF!</v>
      </c>
      <c r="L57" s="98">
        <f t="shared" si="5"/>
        <v>0</v>
      </c>
      <c r="M57" s="162">
        <f t="shared" si="2"/>
        <v>6616.47</v>
      </c>
      <c r="O57" s="162">
        <f t="shared" si="3"/>
        <v>6616.47</v>
      </c>
    </row>
    <row r="58" spans="1:15" ht="16.5">
      <c r="A58" s="94">
        <f t="shared" si="0"/>
        <v>50</v>
      </c>
      <c r="B58" s="95" t="s">
        <v>171</v>
      </c>
      <c r="C58" s="96" t="s">
        <v>71</v>
      </c>
      <c r="D58" s="146">
        <v>2.43</v>
      </c>
      <c r="E58" s="146">
        <v>24</v>
      </c>
      <c r="F58" s="146">
        <v>2</v>
      </c>
      <c r="G58" s="147">
        <f>'ALOCARE IUNIE'!G58</f>
        <v>27.72</v>
      </c>
      <c r="H58" s="147">
        <f>'ALOCARE IUNIE'!H58</f>
        <v>3689.71</v>
      </c>
      <c r="I58" s="160">
        <f>J58</f>
        <v>1800</v>
      </c>
      <c r="J58" s="161">
        <f>'ALOCARE IUNIE'!I58</f>
        <v>1800</v>
      </c>
      <c r="K58" s="146" t="e">
        <f>J58-#REF!</f>
        <v>#REF!</v>
      </c>
      <c r="L58" s="98">
        <f t="shared" si="5"/>
        <v>1889.71</v>
      </c>
      <c r="M58" s="162">
        <f t="shared" si="2"/>
        <v>0</v>
      </c>
      <c r="O58" s="162">
        <f t="shared" si="3"/>
        <v>0</v>
      </c>
    </row>
    <row r="59" spans="1:15" ht="16.5">
      <c r="A59" s="94">
        <f t="shared" si="0"/>
        <v>51</v>
      </c>
      <c r="B59" s="95" t="s">
        <v>172</v>
      </c>
      <c r="C59" s="96" t="s">
        <v>72</v>
      </c>
      <c r="D59" s="146">
        <v>8</v>
      </c>
      <c r="E59" s="146">
        <v>25.5</v>
      </c>
      <c r="F59" s="146">
        <v>2</v>
      </c>
      <c r="G59" s="147">
        <f>'ALOCARE IUNIE'!G59</f>
        <v>35.08</v>
      </c>
      <c r="H59" s="147">
        <f>'ALOCARE IUNIE'!H59</f>
        <v>4669.37</v>
      </c>
      <c r="I59" s="160">
        <f>H59</f>
        <v>4669.37</v>
      </c>
      <c r="J59" s="161">
        <f>'ALOCARE IUNIE'!I59</f>
        <v>7800.000000000001</v>
      </c>
      <c r="K59" s="146" t="e">
        <f>J59-#REF!</f>
        <v>#REF!</v>
      </c>
      <c r="L59" s="98">
        <f t="shared" si="5"/>
        <v>0</v>
      </c>
      <c r="M59" s="162">
        <f t="shared" si="2"/>
        <v>3130.630000000001</v>
      </c>
      <c r="O59" s="162">
        <f t="shared" si="3"/>
        <v>3130.630000000001</v>
      </c>
    </row>
    <row r="60" spans="1:15" ht="16.5">
      <c r="A60" s="94">
        <f t="shared" si="0"/>
        <v>52</v>
      </c>
      <c r="B60" s="95" t="s">
        <v>173</v>
      </c>
      <c r="C60" s="96" t="s">
        <v>73</v>
      </c>
      <c r="D60" s="146">
        <v>8.56</v>
      </c>
      <c r="E60" s="146">
        <v>25.5</v>
      </c>
      <c r="F60" s="146">
        <v>7</v>
      </c>
      <c r="G60" s="147">
        <f>'ALOCARE IUNIE'!G60</f>
        <v>43.56142857142857</v>
      </c>
      <c r="H60" s="147">
        <f>'ALOCARE IUNIE'!H60</f>
        <v>5798.3</v>
      </c>
      <c r="I60" s="160">
        <f aca="true" t="shared" si="10" ref="I60:I76">H60</f>
        <v>5798.3</v>
      </c>
      <c r="J60" s="161">
        <f>'ALOCARE IUNIE'!I60</f>
        <v>16200</v>
      </c>
      <c r="K60" s="146" t="e">
        <f>J60-#REF!</f>
        <v>#REF!</v>
      </c>
      <c r="L60" s="98">
        <f t="shared" si="5"/>
        <v>0</v>
      </c>
      <c r="M60" s="162">
        <f t="shared" si="2"/>
        <v>10401.7</v>
      </c>
      <c r="O60" s="162">
        <f t="shared" si="3"/>
        <v>10401.7</v>
      </c>
    </row>
    <row r="61" spans="1:15" ht="16.5">
      <c r="A61" s="94">
        <f t="shared" si="0"/>
        <v>53</v>
      </c>
      <c r="B61" s="95" t="s">
        <v>174</v>
      </c>
      <c r="C61" s="96" t="s">
        <v>74</v>
      </c>
      <c r="D61" s="146">
        <v>6.29</v>
      </c>
      <c r="E61" s="146">
        <v>11.55</v>
      </c>
      <c r="F61" s="146">
        <v>2</v>
      </c>
      <c r="G61" s="147">
        <f>'ALOCARE IUNIE'!G61</f>
        <v>21.98</v>
      </c>
      <c r="H61" s="147">
        <f>'ALOCARE IUNIE'!H61</f>
        <v>2925.68</v>
      </c>
      <c r="I61" s="160">
        <f t="shared" si="10"/>
        <v>2925.68</v>
      </c>
      <c r="J61" s="161">
        <f>'ALOCARE IUNIE'!I61</f>
        <v>12600</v>
      </c>
      <c r="K61" s="146" t="e">
        <f>J61-#REF!</f>
        <v>#REF!</v>
      </c>
      <c r="L61" s="98">
        <f t="shared" si="5"/>
        <v>0</v>
      </c>
      <c r="M61" s="162">
        <f t="shared" si="2"/>
        <v>9674.32</v>
      </c>
      <c r="O61" s="162">
        <f t="shared" si="3"/>
        <v>9674.32</v>
      </c>
    </row>
    <row r="62" spans="1:15" ht="33">
      <c r="A62" s="94">
        <f t="shared" si="0"/>
        <v>54</v>
      </c>
      <c r="B62" s="95" t="s">
        <v>175</v>
      </c>
      <c r="C62" s="96" t="s">
        <v>75</v>
      </c>
      <c r="D62" s="146">
        <v>11.15</v>
      </c>
      <c r="E62" s="146">
        <v>23.5</v>
      </c>
      <c r="F62" s="146">
        <v>12</v>
      </c>
      <c r="G62" s="147">
        <f>'ALOCARE IUNIE'!G62</f>
        <v>46.65</v>
      </c>
      <c r="H62" s="147">
        <f>'ALOCARE IUNIE'!H62</f>
        <v>6209.41</v>
      </c>
      <c r="I62" s="160">
        <f t="shared" si="10"/>
        <v>6209.41</v>
      </c>
      <c r="J62" s="161">
        <f>'ALOCARE IUNIE'!I62</f>
        <v>14400</v>
      </c>
      <c r="K62" s="146" t="e">
        <f>J62-#REF!</f>
        <v>#REF!</v>
      </c>
      <c r="L62" s="98">
        <f t="shared" si="5"/>
        <v>0</v>
      </c>
      <c r="M62" s="162">
        <f t="shared" si="2"/>
        <v>8190.59</v>
      </c>
      <c r="O62" s="162">
        <f t="shared" si="3"/>
        <v>8190.59</v>
      </c>
    </row>
    <row r="63" spans="1:15" ht="33">
      <c r="A63" s="94">
        <f t="shared" si="0"/>
        <v>55</v>
      </c>
      <c r="B63" s="95" t="s">
        <v>176</v>
      </c>
      <c r="C63" s="96" t="s">
        <v>76</v>
      </c>
      <c r="D63" s="146">
        <v>4.86</v>
      </c>
      <c r="E63" s="146">
        <v>15</v>
      </c>
      <c r="F63" s="146">
        <v>2</v>
      </c>
      <c r="G63" s="147">
        <f>'ALOCARE IUNIE'!G63</f>
        <v>21.86</v>
      </c>
      <c r="H63" s="147">
        <f>'ALOCARE IUNIE'!H63</f>
        <v>2909.7</v>
      </c>
      <c r="I63" s="160">
        <f t="shared" si="10"/>
        <v>2909.7</v>
      </c>
      <c r="J63" s="161">
        <f>'ALOCARE IUNIE'!I63</f>
        <v>7200</v>
      </c>
      <c r="K63" s="146" t="e">
        <f>J63-#REF!</f>
        <v>#REF!</v>
      </c>
      <c r="L63" s="98">
        <f t="shared" si="5"/>
        <v>0</v>
      </c>
      <c r="M63" s="162">
        <f t="shared" si="2"/>
        <v>4290.3</v>
      </c>
      <c r="O63" s="162">
        <f t="shared" si="3"/>
        <v>4290.3</v>
      </c>
    </row>
    <row r="64" spans="1:15" ht="16.5">
      <c r="A64" s="94">
        <f t="shared" si="0"/>
        <v>56</v>
      </c>
      <c r="B64" s="95" t="s">
        <v>177</v>
      </c>
      <c r="C64" s="96" t="s">
        <v>77</v>
      </c>
      <c r="D64" s="146">
        <v>4.86</v>
      </c>
      <c r="E64" s="146">
        <v>25.5</v>
      </c>
      <c r="F64" s="146">
        <v>0</v>
      </c>
      <c r="G64" s="147">
        <f>'ALOCARE IUNIE'!G64</f>
        <v>27.228571428571428</v>
      </c>
      <c r="H64" s="147">
        <f>'ALOCARE IUNIE'!H64</f>
        <v>3624.29</v>
      </c>
      <c r="I64" s="160">
        <f t="shared" si="10"/>
        <v>3624.29</v>
      </c>
      <c r="J64" s="161">
        <f>'ALOCARE IUNIE'!I64</f>
        <v>4619.999999999999</v>
      </c>
      <c r="K64" s="146" t="e">
        <f>J64-#REF!</f>
        <v>#REF!</v>
      </c>
      <c r="L64" s="98">
        <f t="shared" si="5"/>
        <v>0</v>
      </c>
      <c r="M64" s="162">
        <f t="shared" si="2"/>
        <v>995.7099999999991</v>
      </c>
      <c r="O64" s="162">
        <f t="shared" si="3"/>
        <v>995.7099999999991</v>
      </c>
    </row>
    <row r="65" spans="1:15" ht="16.5">
      <c r="A65" s="94">
        <f t="shared" si="0"/>
        <v>57</v>
      </c>
      <c r="B65" s="95" t="s">
        <v>178</v>
      </c>
      <c r="C65" s="96" t="s">
        <v>78</v>
      </c>
      <c r="D65" s="146">
        <v>19.07</v>
      </c>
      <c r="E65" s="146">
        <v>64.48</v>
      </c>
      <c r="F65" s="146">
        <v>2</v>
      </c>
      <c r="G65" s="147">
        <f>'ALOCARE IUNIE'!G65</f>
        <v>85.55000000000001</v>
      </c>
      <c r="H65" s="147">
        <f>'ALOCARE IUNIE'!H65</f>
        <v>11387.24</v>
      </c>
      <c r="I65" s="160">
        <f t="shared" si="10"/>
        <v>11387.24</v>
      </c>
      <c r="J65" s="161">
        <f>'ALOCARE IUNIE'!I65</f>
        <v>82500.01199999999</v>
      </c>
      <c r="K65" s="146" t="e">
        <f>J65-#REF!</f>
        <v>#REF!</v>
      </c>
      <c r="L65" s="98">
        <f t="shared" si="5"/>
        <v>0</v>
      </c>
      <c r="M65" s="162">
        <f t="shared" si="2"/>
        <v>71112.77199999998</v>
      </c>
      <c r="O65" s="162">
        <f t="shared" si="3"/>
        <v>71112.77199999998</v>
      </c>
    </row>
    <row r="66" spans="1:15" ht="16.5">
      <c r="A66" s="94">
        <f t="shared" si="0"/>
        <v>58</v>
      </c>
      <c r="B66" s="95" t="s">
        <v>179</v>
      </c>
      <c r="C66" s="96" t="s">
        <v>79</v>
      </c>
      <c r="D66" s="146">
        <v>10</v>
      </c>
      <c r="E66" s="146">
        <v>24.5</v>
      </c>
      <c r="F66" s="146">
        <v>0</v>
      </c>
      <c r="G66" s="147">
        <f>'ALOCARE IUNIE'!G66</f>
        <v>32.21</v>
      </c>
      <c r="H66" s="147">
        <f>'ALOCARE IUNIE'!H66</f>
        <v>4287.35</v>
      </c>
      <c r="I66" s="160">
        <f t="shared" si="10"/>
        <v>4287.35</v>
      </c>
      <c r="J66" s="161">
        <f>'ALOCARE IUNIE'!I66</f>
        <v>7200</v>
      </c>
      <c r="K66" s="146" t="e">
        <f>J66-#REF!</f>
        <v>#REF!</v>
      </c>
      <c r="L66" s="98">
        <f t="shared" si="5"/>
        <v>0</v>
      </c>
      <c r="M66" s="162">
        <f t="shared" si="2"/>
        <v>2912.6499999999996</v>
      </c>
      <c r="O66" s="162">
        <f t="shared" si="3"/>
        <v>2912.6499999999996</v>
      </c>
    </row>
    <row r="67" spans="1:15" ht="16.5">
      <c r="A67" s="94">
        <f t="shared" si="0"/>
        <v>59</v>
      </c>
      <c r="B67" s="100" t="s">
        <v>180</v>
      </c>
      <c r="C67" s="101" t="s">
        <v>80</v>
      </c>
      <c r="D67" s="148">
        <v>49.98</v>
      </c>
      <c r="E67" s="146">
        <v>51.5</v>
      </c>
      <c r="F67" s="146">
        <v>12</v>
      </c>
      <c r="G67" s="147">
        <f>'ALOCARE IUNIE'!G67</f>
        <v>117.76999999999998</v>
      </c>
      <c r="H67" s="147">
        <f>'ALOCARE IUNIE'!H67</f>
        <v>15675.93</v>
      </c>
      <c r="I67" s="160">
        <f t="shared" si="10"/>
        <v>15675.93</v>
      </c>
      <c r="J67" s="161">
        <f>'ALOCARE IUNIE'!I67</f>
        <v>106335</v>
      </c>
      <c r="K67" s="146" t="e">
        <f>J67-#REF!</f>
        <v>#REF!</v>
      </c>
      <c r="L67" s="98">
        <f t="shared" si="5"/>
        <v>0</v>
      </c>
      <c r="M67" s="162">
        <f t="shared" si="2"/>
        <v>90659.07</v>
      </c>
      <c r="O67" s="162">
        <f t="shared" si="3"/>
        <v>90659.07</v>
      </c>
    </row>
    <row r="68" spans="1:15" ht="16.5">
      <c r="A68" s="94">
        <f t="shared" si="0"/>
        <v>60</v>
      </c>
      <c r="B68" s="95" t="s">
        <v>181</v>
      </c>
      <c r="C68" s="96" t="s">
        <v>81</v>
      </c>
      <c r="D68" s="146">
        <v>37.14</v>
      </c>
      <c r="E68" s="146">
        <v>69.5</v>
      </c>
      <c r="F68" s="146">
        <v>2</v>
      </c>
      <c r="G68" s="147">
        <f>'ALOCARE IUNIE'!G68</f>
        <v>112.77714285714286</v>
      </c>
      <c r="H68" s="147">
        <f>'ALOCARE IUNIE'!H68</f>
        <v>15011.35</v>
      </c>
      <c r="I68" s="160">
        <f t="shared" si="10"/>
        <v>15011.35</v>
      </c>
      <c r="J68" s="161">
        <f>'ALOCARE IUNIE'!I68</f>
        <v>59400</v>
      </c>
      <c r="K68" s="146" t="e">
        <f>J68-#REF!</f>
        <v>#REF!</v>
      </c>
      <c r="L68" s="98">
        <f t="shared" si="5"/>
        <v>0</v>
      </c>
      <c r="M68" s="162">
        <f t="shared" si="2"/>
        <v>44388.65</v>
      </c>
      <c r="O68" s="162">
        <f t="shared" si="3"/>
        <v>44388.65</v>
      </c>
    </row>
    <row r="69" spans="1:15" ht="16.5">
      <c r="A69" s="94">
        <f t="shared" si="0"/>
        <v>61</v>
      </c>
      <c r="B69" s="95" t="s">
        <v>182</v>
      </c>
      <c r="C69" s="96" t="s">
        <v>82</v>
      </c>
      <c r="D69" s="146">
        <v>7.43</v>
      </c>
      <c r="E69" s="146">
        <v>21.5</v>
      </c>
      <c r="F69" s="146">
        <v>12</v>
      </c>
      <c r="G69" s="147">
        <f>'ALOCARE IUNIE'!G69</f>
        <v>40.93</v>
      </c>
      <c r="H69" s="147">
        <f>'ALOCARE IUNIE'!H69</f>
        <v>5448.04</v>
      </c>
      <c r="I69" s="160">
        <f t="shared" si="10"/>
        <v>5448.04</v>
      </c>
      <c r="J69" s="161">
        <f>'ALOCARE IUNIE'!I69</f>
        <v>9000</v>
      </c>
      <c r="K69" s="146" t="e">
        <f>J69-#REF!</f>
        <v>#REF!</v>
      </c>
      <c r="L69" s="98">
        <f t="shared" si="5"/>
        <v>0</v>
      </c>
      <c r="M69" s="162">
        <f t="shared" si="2"/>
        <v>3551.96</v>
      </c>
      <c r="O69" s="162">
        <f t="shared" si="3"/>
        <v>3551.96</v>
      </c>
    </row>
    <row r="70" spans="1:15" ht="16.5">
      <c r="A70" s="94">
        <f t="shared" si="0"/>
        <v>62</v>
      </c>
      <c r="B70" s="95" t="s">
        <v>183</v>
      </c>
      <c r="C70" s="96" t="s">
        <v>83</v>
      </c>
      <c r="D70" s="146">
        <v>13.93</v>
      </c>
      <c r="E70" s="146">
        <v>25.5</v>
      </c>
      <c r="F70" s="146">
        <v>17</v>
      </c>
      <c r="G70" s="147">
        <f>'ALOCARE IUNIE'!G70</f>
        <v>56.86</v>
      </c>
      <c r="H70" s="147">
        <f>'ALOCARE IUNIE'!H70</f>
        <v>7568.42</v>
      </c>
      <c r="I70" s="160">
        <f>H70</f>
        <v>7568.42</v>
      </c>
      <c r="J70" s="161">
        <f>'ALOCARE IUNIE'!I70</f>
        <v>24120</v>
      </c>
      <c r="K70" s="146" t="e">
        <f>J70-#REF!</f>
        <v>#REF!</v>
      </c>
      <c r="L70" s="98">
        <f t="shared" si="5"/>
        <v>0</v>
      </c>
      <c r="M70" s="162">
        <f t="shared" si="2"/>
        <v>16551.58</v>
      </c>
      <c r="O70" s="162">
        <f t="shared" si="3"/>
        <v>16551.58</v>
      </c>
    </row>
    <row r="71" spans="1:15" ht="33">
      <c r="A71" s="94">
        <f t="shared" si="0"/>
        <v>63</v>
      </c>
      <c r="B71" s="95" t="s">
        <v>184</v>
      </c>
      <c r="C71" s="96" t="s">
        <v>84</v>
      </c>
      <c r="D71" s="146">
        <v>6.43</v>
      </c>
      <c r="E71" s="146">
        <v>26</v>
      </c>
      <c r="F71" s="146">
        <v>12</v>
      </c>
      <c r="G71" s="147">
        <f>'ALOCARE IUNIE'!G71</f>
        <v>44.43</v>
      </c>
      <c r="H71" s="147">
        <f>'ALOCARE IUNIE'!H71</f>
        <v>5913.91</v>
      </c>
      <c r="I71" s="160">
        <f t="shared" si="10"/>
        <v>5913.91</v>
      </c>
      <c r="J71" s="161">
        <f>'ALOCARE IUNIE'!I71</f>
        <v>8460.000000000002</v>
      </c>
      <c r="K71" s="146" t="e">
        <f>J71-#REF!</f>
        <v>#REF!</v>
      </c>
      <c r="L71" s="98">
        <f t="shared" si="5"/>
        <v>0</v>
      </c>
      <c r="M71" s="162">
        <f t="shared" si="2"/>
        <v>2546.090000000002</v>
      </c>
      <c r="O71" s="162">
        <f t="shared" si="3"/>
        <v>2546.090000000002</v>
      </c>
    </row>
    <row r="72" spans="1:15" ht="16.5">
      <c r="A72" s="94">
        <f t="shared" si="0"/>
        <v>64</v>
      </c>
      <c r="B72" s="95" t="s">
        <v>185</v>
      </c>
      <c r="C72" s="102" t="s">
        <v>85</v>
      </c>
      <c r="D72" s="146">
        <v>34.07</v>
      </c>
      <c r="E72" s="146">
        <v>74</v>
      </c>
      <c r="F72" s="146">
        <v>17</v>
      </c>
      <c r="G72" s="147">
        <f>'ALOCARE IUNIE'!G72</f>
        <v>122.92999999999999</v>
      </c>
      <c r="H72" s="147">
        <f>'ALOCARE IUNIE'!H72</f>
        <v>16362.76</v>
      </c>
      <c r="I72" s="160">
        <f t="shared" si="10"/>
        <v>16362.76</v>
      </c>
      <c r="J72" s="161">
        <f>'ALOCARE IUNIE'!I72</f>
        <v>28800</v>
      </c>
      <c r="K72" s="146" t="e">
        <f>J72-#REF!</f>
        <v>#REF!</v>
      </c>
      <c r="L72" s="98">
        <f t="shared" si="5"/>
        <v>0</v>
      </c>
      <c r="M72" s="162">
        <f t="shared" si="2"/>
        <v>12437.24</v>
      </c>
      <c r="O72" s="162">
        <f t="shared" si="3"/>
        <v>12437.24</v>
      </c>
    </row>
    <row r="73" spans="1:15" ht="16.5">
      <c r="A73" s="94">
        <f aca="true" t="shared" si="11" ref="A73:A94">ROW(A65)</f>
        <v>65</v>
      </c>
      <c r="B73" s="95" t="s">
        <v>186</v>
      </c>
      <c r="C73" s="102" t="s">
        <v>86</v>
      </c>
      <c r="D73" s="146">
        <v>3.14</v>
      </c>
      <c r="E73" s="146">
        <v>23</v>
      </c>
      <c r="F73" s="146">
        <v>0</v>
      </c>
      <c r="G73" s="147">
        <f>'ALOCARE IUNIE'!G73</f>
        <v>26.14</v>
      </c>
      <c r="H73" s="147">
        <f>'ALOCARE IUNIE'!H73</f>
        <v>3479.4</v>
      </c>
      <c r="I73" s="160">
        <f t="shared" si="10"/>
        <v>3479.4</v>
      </c>
      <c r="J73" s="161">
        <f>'ALOCARE IUNIE'!I73</f>
        <v>3600</v>
      </c>
      <c r="K73" s="146" t="e">
        <f>J73-#REF!</f>
        <v>#REF!</v>
      </c>
      <c r="L73" s="98">
        <f t="shared" si="5"/>
        <v>0</v>
      </c>
      <c r="M73" s="162">
        <f t="shared" si="2"/>
        <v>120.59999999999991</v>
      </c>
      <c r="O73" s="162">
        <f t="shared" si="3"/>
        <v>120.59999999999991</v>
      </c>
    </row>
    <row r="74" spans="1:15" ht="16.5">
      <c r="A74" s="94">
        <f t="shared" si="11"/>
        <v>66</v>
      </c>
      <c r="B74" s="95" t="s">
        <v>187</v>
      </c>
      <c r="C74" s="102" t="s">
        <v>87</v>
      </c>
      <c r="D74" s="146">
        <v>6.29</v>
      </c>
      <c r="E74" s="146">
        <v>17.15</v>
      </c>
      <c r="F74" s="146">
        <v>2</v>
      </c>
      <c r="G74" s="147">
        <f>'ALOCARE IUNIE'!G74</f>
        <v>29.29</v>
      </c>
      <c r="H74" s="147">
        <f>'ALOCARE IUNIE'!H74</f>
        <v>3898.68</v>
      </c>
      <c r="I74" s="160">
        <f t="shared" si="10"/>
        <v>3898.68</v>
      </c>
      <c r="J74" s="161">
        <f>'ALOCARE IUNIE'!I74</f>
        <v>10800</v>
      </c>
      <c r="K74" s="146" t="e">
        <f>J74-#REF!</f>
        <v>#REF!</v>
      </c>
      <c r="L74" s="98">
        <f t="shared" si="5"/>
        <v>0</v>
      </c>
      <c r="M74" s="162">
        <f aca="true" t="shared" si="12" ref="M74:M94">J74-I74</f>
        <v>6901.32</v>
      </c>
      <c r="O74" s="162">
        <f aca="true" t="shared" si="13" ref="O74:O95">J74-I74</f>
        <v>6901.32</v>
      </c>
    </row>
    <row r="75" spans="1:15" ht="16.5">
      <c r="A75" s="94">
        <f t="shared" si="11"/>
        <v>67</v>
      </c>
      <c r="B75" s="95" t="s">
        <v>188</v>
      </c>
      <c r="C75" s="102" t="s">
        <v>88</v>
      </c>
      <c r="D75" s="146">
        <v>4.29</v>
      </c>
      <c r="E75" s="146">
        <v>26.5</v>
      </c>
      <c r="F75" s="146">
        <v>0</v>
      </c>
      <c r="G75" s="147">
        <f>'ALOCARE IUNIE'!G75</f>
        <v>30.79</v>
      </c>
      <c r="H75" s="147">
        <f>'ALOCARE IUNIE'!H75</f>
        <v>4098.34</v>
      </c>
      <c r="I75" s="160">
        <f t="shared" si="10"/>
        <v>4098.34</v>
      </c>
      <c r="J75" s="161">
        <f>'ALOCARE IUNIE'!I75</f>
        <v>7200</v>
      </c>
      <c r="K75" s="146" t="e">
        <f>J75-#REF!</f>
        <v>#REF!</v>
      </c>
      <c r="L75" s="98">
        <f t="shared" si="5"/>
        <v>0</v>
      </c>
      <c r="M75" s="162">
        <f t="shared" si="12"/>
        <v>3101.66</v>
      </c>
      <c r="O75" s="162">
        <f t="shared" si="13"/>
        <v>3101.66</v>
      </c>
    </row>
    <row r="76" spans="1:15" ht="16.5">
      <c r="A76" s="94">
        <f t="shared" si="11"/>
        <v>68</v>
      </c>
      <c r="B76" s="95" t="s">
        <v>189</v>
      </c>
      <c r="C76" s="102" t="s">
        <v>89</v>
      </c>
      <c r="D76" s="146">
        <v>7.35</v>
      </c>
      <c r="E76" s="146">
        <v>25.5</v>
      </c>
      <c r="F76" s="146">
        <v>2</v>
      </c>
      <c r="G76" s="147">
        <f>'ALOCARE IUNIE'!G76</f>
        <v>34.85</v>
      </c>
      <c r="H76" s="147">
        <f>'ALOCARE IUNIE'!H76</f>
        <v>4638.75</v>
      </c>
      <c r="I76" s="160">
        <f t="shared" si="10"/>
        <v>4638.75</v>
      </c>
      <c r="J76" s="161">
        <f>'ALOCARE IUNIE'!I76</f>
        <v>10800</v>
      </c>
      <c r="K76" s="146" t="e">
        <f>J76-#REF!</f>
        <v>#REF!</v>
      </c>
      <c r="L76" s="98">
        <f t="shared" si="5"/>
        <v>0</v>
      </c>
      <c r="M76" s="162">
        <f t="shared" si="12"/>
        <v>6161.25</v>
      </c>
      <c r="O76" s="162">
        <f t="shared" si="13"/>
        <v>6161.25</v>
      </c>
    </row>
    <row r="77" spans="1:15" ht="16.5">
      <c r="A77" s="94">
        <f t="shared" si="11"/>
        <v>69</v>
      </c>
      <c r="B77" s="95" t="s">
        <v>190</v>
      </c>
      <c r="C77" s="102" t="s">
        <v>90</v>
      </c>
      <c r="D77" s="146">
        <v>2.14</v>
      </c>
      <c r="E77" s="146">
        <v>26.5</v>
      </c>
      <c r="F77" s="146">
        <v>12</v>
      </c>
      <c r="G77" s="147">
        <f>'ALOCARE IUNIE'!G77</f>
        <v>40.64</v>
      </c>
      <c r="H77" s="147">
        <f>'ALOCARE IUNIE'!H77</f>
        <v>5409.44</v>
      </c>
      <c r="I77" s="160">
        <f>J77</f>
        <v>4950</v>
      </c>
      <c r="J77" s="161">
        <f>'ALOCARE IUNIE'!I77</f>
        <v>4950</v>
      </c>
      <c r="K77" s="146" t="e">
        <f>J77-#REF!</f>
        <v>#REF!</v>
      </c>
      <c r="L77" s="98">
        <f t="shared" si="5"/>
        <v>459.4399999999996</v>
      </c>
      <c r="M77" s="162">
        <f t="shared" si="12"/>
        <v>0</v>
      </c>
      <c r="O77" s="162">
        <f t="shared" si="13"/>
        <v>0</v>
      </c>
    </row>
    <row r="78" spans="1:15" ht="16.5">
      <c r="A78" s="94">
        <f t="shared" si="11"/>
        <v>70</v>
      </c>
      <c r="B78" s="100" t="s">
        <v>191</v>
      </c>
      <c r="C78" s="101" t="s">
        <v>91</v>
      </c>
      <c r="D78" s="148">
        <v>1.29</v>
      </c>
      <c r="E78" s="146">
        <v>25.5</v>
      </c>
      <c r="F78" s="146">
        <v>2</v>
      </c>
      <c r="G78" s="147">
        <f>'ALOCARE IUNIE'!G78</f>
        <v>28.79</v>
      </c>
      <c r="H78" s="147">
        <f>'ALOCARE IUNIE'!H78</f>
        <v>3832.13</v>
      </c>
      <c r="I78" s="160">
        <f>H78</f>
        <v>3832.13</v>
      </c>
      <c r="J78" s="161">
        <f>'ALOCARE IUNIE'!I78</f>
        <v>7200</v>
      </c>
      <c r="K78" s="146" t="e">
        <f>J78-#REF!</f>
        <v>#REF!</v>
      </c>
      <c r="L78" s="98">
        <f t="shared" si="5"/>
        <v>0</v>
      </c>
      <c r="M78" s="162">
        <f t="shared" si="12"/>
        <v>3367.87</v>
      </c>
      <c r="O78" s="162">
        <f t="shared" si="13"/>
        <v>3367.87</v>
      </c>
    </row>
    <row r="79" spans="1:15" ht="16.5">
      <c r="A79" s="94">
        <f t="shared" si="11"/>
        <v>71</v>
      </c>
      <c r="B79" s="95" t="s">
        <v>192</v>
      </c>
      <c r="C79" s="104" t="s">
        <v>92</v>
      </c>
      <c r="D79" s="146">
        <v>8.06</v>
      </c>
      <c r="E79" s="146">
        <v>53</v>
      </c>
      <c r="F79" s="146">
        <v>20</v>
      </c>
      <c r="G79" s="147">
        <f>'ALOCARE IUNIE'!G79</f>
        <v>81.06</v>
      </c>
      <c r="H79" s="147">
        <f>'ALOCARE IUNIE'!H79</f>
        <v>10789.6</v>
      </c>
      <c r="I79" s="160">
        <f>H79</f>
        <v>10789.6</v>
      </c>
      <c r="J79" s="161">
        <f>'ALOCARE IUNIE'!I79</f>
        <v>11520.000000000002</v>
      </c>
      <c r="K79" s="146" t="e">
        <f>J79-#REF!</f>
        <v>#REF!</v>
      </c>
      <c r="L79" s="98">
        <f t="shared" si="5"/>
        <v>0</v>
      </c>
      <c r="M79" s="162">
        <f t="shared" si="12"/>
        <v>730.4000000000015</v>
      </c>
      <c r="O79" s="162">
        <f t="shared" si="13"/>
        <v>730.4000000000015</v>
      </c>
    </row>
    <row r="80" spans="1:15" ht="16.5">
      <c r="A80" s="94">
        <f t="shared" si="11"/>
        <v>72</v>
      </c>
      <c r="B80" s="95" t="s">
        <v>193</v>
      </c>
      <c r="C80" s="102" t="s">
        <v>93</v>
      </c>
      <c r="D80" s="146">
        <v>6.41</v>
      </c>
      <c r="E80" s="146">
        <v>21</v>
      </c>
      <c r="F80" s="146">
        <v>0</v>
      </c>
      <c r="G80" s="147">
        <f>'ALOCARE IUNIE'!G80</f>
        <v>27.41</v>
      </c>
      <c r="H80" s="147">
        <f>'ALOCARE IUNIE'!H80</f>
        <v>3648.44</v>
      </c>
      <c r="I80" s="160">
        <f>J80</f>
        <v>3300</v>
      </c>
      <c r="J80" s="161">
        <f>'ALOCARE IUNIE'!I80</f>
        <v>3300</v>
      </c>
      <c r="K80" s="146" t="e">
        <f>J80-#REF!</f>
        <v>#REF!</v>
      </c>
      <c r="L80" s="98">
        <f t="shared" si="5"/>
        <v>348.44000000000005</v>
      </c>
      <c r="M80" s="162">
        <f t="shared" si="12"/>
        <v>0</v>
      </c>
      <c r="O80" s="162">
        <f t="shared" si="13"/>
        <v>0</v>
      </c>
    </row>
    <row r="81" spans="1:15" ht="16.5">
      <c r="A81" s="94">
        <f t="shared" si="11"/>
        <v>73</v>
      </c>
      <c r="B81" s="95" t="s">
        <v>194</v>
      </c>
      <c r="C81" s="102" t="s">
        <v>94</v>
      </c>
      <c r="D81" s="146">
        <v>36.43</v>
      </c>
      <c r="E81" s="146">
        <v>196.1</v>
      </c>
      <c r="F81" s="146">
        <v>2</v>
      </c>
      <c r="G81" s="147">
        <f>'ALOCARE IUNIE'!G81</f>
        <v>221.98000000000002</v>
      </c>
      <c r="H81" s="147">
        <f>'ALOCARE IUNIE'!H81</f>
        <v>29546.93</v>
      </c>
      <c r="I81" s="160">
        <f>H81</f>
        <v>29546.93</v>
      </c>
      <c r="J81" s="161">
        <f>'ALOCARE IUNIE'!I81</f>
        <v>205434.79200000002</v>
      </c>
      <c r="K81" s="146" t="e">
        <f>J81-#REF!</f>
        <v>#REF!</v>
      </c>
      <c r="L81" s="98">
        <f t="shared" si="5"/>
        <v>0</v>
      </c>
      <c r="M81" s="162">
        <f t="shared" si="12"/>
        <v>175887.86200000002</v>
      </c>
      <c r="O81" s="162">
        <f t="shared" si="13"/>
        <v>175887.86200000002</v>
      </c>
    </row>
    <row r="82" spans="1:15" ht="16.5">
      <c r="A82" s="94">
        <f t="shared" si="11"/>
        <v>74</v>
      </c>
      <c r="B82" s="95" t="s">
        <v>195</v>
      </c>
      <c r="C82" s="96" t="s">
        <v>95</v>
      </c>
      <c r="D82" s="146">
        <v>8.54</v>
      </c>
      <c r="E82" s="146">
        <v>38</v>
      </c>
      <c r="F82" s="146">
        <v>4</v>
      </c>
      <c r="G82" s="147">
        <f>'ALOCARE IUNIE'!G82</f>
        <v>53.24</v>
      </c>
      <c r="H82" s="147">
        <f>'ALOCARE IUNIE'!H82</f>
        <v>7086.58</v>
      </c>
      <c r="I82" s="160">
        <f aca="true" t="shared" si="14" ref="I82:I94">H82</f>
        <v>7086.58</v>
      </c>
      <c r="J82" s="161">
        <f>'ALOCARE IUNIE'!I82</f>
        <v>26729.999999999996</v>
      </c>
      <c r="K82" s="146" t="e">
        <f>J82-#REF!</f>
        <v>#REF!</v>
      </c>
      <c r="L82" s="98">
        <f t="shared" si="5"/>
        <v>0</v>
      </c>
      <c r="M82" s="162">
        <f t="shared" si="12"/>
        <v>19643.42</v>
      </c>
      <c r="O82" s="162">
        <f t="shared" si="13"/>
        <v>19643.42</v>
      </c>
    </row>
    <row r="83" spans="1:15" ht="16.5">
      <c r="A83" s="94">
        <f t="shared" si="11"/>
        <v>75</v>
      </c>
      <c r="B83" s="95" t="s">
        <v>196</v>
      </c>
      <c r="C83" s="103" t="s">
        <v>96</v>
      </c>
      <c r="D83" s="146">
        <v>6.43</v>
      </c>
      <c r="E83" s="146">
        <v>15</v>
      </c>
      <c r="F83" s="146">
        <v>0</v>
      </c>
      <c r="G83" s="147">
        <f>'ALOCARE IUNIE'!G83</f>
        <v>21.43</v>
      </c>
      <c r="H83" s="147">
        <f>'ALOCARE IUNIE'!H83</f>
        <v>2852.47</v>
      </c>
      <c r="I83" s="160">
        <f t="shared" si="14"/>
        <v>2852.47</v>
      </c>
      <c r="J83" s="161">
        <f>'ALOCARE IUNIE'!I83</f>
        <v>9000</v>
      </c>
      <c r="K83" s="146" t="e">
        <f>J83-#REF!</f>
        <v>#REF!</v>
      </c>
      <c r="L83" s="98">
        <f t="shared" si="5"/>
        <v>0</v>
      </c>
      <c r="M83" s="162">
        <f t="shared" si="12"/>
        <v>6147.530000000001</v>
      </c>
      <c r="O83" s="162">
        <f t="shared" si="13"/>
        <v>6147.530000000001</v>
      </c>
    </row>
    <row r="84" spans="1:15" ht="16.5">
      <c r="A84" s="94">
        <f t="shared" si="11"/>
        <v>76</v>
      </c>
      <c r="B84" s="95" t="s">
        <v>197</v>
      </c>
      <c r="C84" s="96" t="s">
        <v>97</v>
      </c>
      <c r="D84" s="146">
        <v>6.29</v>
      </c>
      <c r="E84" s="146">
        <v>22</v>
      </c>
      <c r="F84" s="146">
        <v>17</v>
      </c>
      <c r="G84" s="147">
        <f>'ALOCARE IUNIE'!G84</f>
        <v>45.29</v>
      </c>
      <c r="H84" s="147">
        <f>'ALOCARE IUNIE'!H84</f>
        <v>6028.38</v>
      </c>
      <c r="I84" s="160">
        <f t="shared" si="14"/>
        <v>6028.38</v>
      </c>
      <c r="J84" s="161">
        <f>'ALOCARE IUNIE'!I84</f>
        <v>7200</v>
      </c>
      <c r="K84" s="146" t="e">
        <f>J84-#REF!</f>
        <v>#REF!</v>
      </c>
      <c r="L84" s="98">
        <f t="shared" si="5"/>
        <v>0</v>
      </c>
      <c r="M84" s="162">
        <f t="shared" si="12"/>
        <v>1171.62</v>
      </c>
      <c r="O84" s="162">
        <f t="shared" si="13"/>
        <v>1171.62</v>
      </c>
    </row>
    <row r="85" spans="1:15" ht="16.5">
      <c r="A85" s="94">
        <f t="shared" si="11"/>
        <v>77</v>
      </c>
      <c r="B85" s="95" t="s">
        <v>198</v>
      </c>
      <c r="C85" s="96" t="s">
        <v>98</v>
      </c>
      <c r="D85" s="146">
        <v>5.66</v>
      </c>
      <c r="E85" s="146">
        <v>17</v>
      </c>
      <c r="F85" s="146">
        <v>2</v>
      </c>
      <c r="G85" s="147">
        <f>'ALOCARE IUNIE'!G85</f>
        <v>23.37</v>
      </c>
      <c r="H85" s="147">
        <f>'ALOCARE IUNIE'!H85</f>
        <v>3110.69</v>
      </c>
      <c r="I85" s="160">
        <f t="shared" si="14"/>
        <v>3110.69</v>
      </c>
      <c r="J85" s="161">
        <f>'ALOCARE IUNIE'!I85</f>
        <v>7200</v>
      </c>
      <c r="K85" s="146" t="e">
        <f>J85-#REF!</f>
        <v>#REF!</v>
      </c>
      <c r="L85" s="98">
        <f t="shared" si="5"/>
        <v>0</v>
      </c>
      <c r="M85" s="162">
        <f t="shared" si="12"/>
        <v>4089.31</v>
      </c>
      <c r="O85" s="162">
        <f t="shared" si="13"/>
        <v>4089.31</v>
      </c>
    </row>
    <row r="86" spans="1:15" ht="16.5">
      <c r="A86" s="94">
        <f t="shared" si="11"/>
        <v>78</v>
      </c>
      <c r="B86" s="100" t="s">
        <v>199</v>
      </c>
      <c r="C86" s="101" t="s">
        <v>99</v>
      </c>
      <c r="D86" s="148">
        <v>9.43</v>
      </c>
      <c r="E86" s="146">
        <v>26.5</v>
      </c>
      <c r="F86" s="146">
        <v>12</v>
      </c>
      <c r="G86" s="147">
        <f>'ALOCARE IUNIE'!G86</f>
        <v>47.93</v>
      </c>
      <c r="H86" s="147">
        <f>'ALOCARE IUNIE'!H86</f>
        <v>6379.78</v>
      </c>
      <c r="I86" s="160">
        <f t="shared" si="14"/>
        <v>6379.78</v>
      </c>
      <c r="J86" s="161">
        <f>'ALOCARE IUNIE'!I86</f>
        <v>21600</v>
      </c>
      <c r="K86" s="146" t="e">
        <f>J86-#REF!</f>
        <v>#REF!</v>
      </c>
      <c r="L86" s="98">
        <f t="shared" si="5"/>
        <v>0</v>
      </c>
      <c r="M86" s="162">
        <f t="shared" si="12"/>
        <v>15220.220000000001</v>
      </c>
      <c r="O86" s="162">
        <f t="shared" si="13"/>
        <v>15220.220000000001</v>
      </c>
    </row>
    <row r="87" spans="1:15" ht="16.5">
      <c r="A87" s="94">
        <f t="shared" si="11"/>
        <v>79</v>
      </c>
      <c r="B87" s="100" t="s">
        <v>200</v>
      </c>
      <c r="C87" s="101" t="s">
        <v>100</v>
      </c>
      <c r="D87" s="148">
        <v>9.5</v>
      </c>
      <c r="E87" s="146">
        <v>24.5</v>
      </c>
      <c r="F87" s="146">
        <v>7</v>
      </c>
      <c r="G87" s="147">
        <f>'ALOCARE IUNIE'!G87</f>
        <v>41</v>
      </c>
      <c r="H87" s="147">
        <f>'ALOCARE IUNIE'!H87</f>
        <v>5457.36</v>
      </c>
      <c r="I87" s="160">
        <f t="shared" si="14"/>
        <v>5457.36</v>
      </c>
      <c r="J87" s="161">
        <f>'ALOCARE IUNIE'!I87</f>
        <v>12600</v>
      </c>
      <c r="K87" s="146" t="e">
        <f>J87-#REF!</f>
        <v>#REF!</v>
      </c>
      <c r="L87" s="98">
        <f t="shared" si="5"/>
        <v>0</v>
      </c>
      <c r="M87" s="162">
        <f t="shared" si="12"/>
        <v>7142.64</v>
      </c>
      <c r="O87" s="162">
        <f t="shared" si="13"/>
        <v>7142.64</v>
      </c>
    </row>
    <row r="88" spans="1:15" ht="16.5">
      <c r="A88" s="94">
        <f t="shared" si="11"/>
        <v>80</v>
      </c>
      <c r="B88" s="95" t="s">
        <v>201</v>
      </c>
      <c r="C88" s="96" t="s">
        <v>101</v>
      </c>
      <c r="D88" s="146">
        <v>4.69</v>
      </c>
      <c r="E88" s="146">
        <v>25.5</v>
      </c>
      <c r="F88" s="146">
        <v>10</v>
      </c>
      <c r="G88" s="147">
        <f>'ALOCARE IUNIE'!G88</f>
        <v>40.19</v>
      </c>
      <c r="H88" s="147">
        <f>'ALOCARE IUNIE'!H88</f>
        <v>5349.54</v>
      </c>
      <c r="I88" s="160">
        <f t="shared" si="14"/>
        <v>5349.54</v>
      </c>
      <c r="J88" s="161">
        <f>'ALOCARE IUNIE'!I88</f>
        <v>7200</v>
      </c>
      <c r="K88" s="146" t="e">
        <f>J88-#REF!</f>
        <v>#REF!</v>
      </c>
      <c r="L88" s="98">
        <f aca="true" t="shared" si="15" ref="L88:L95">H88-I88</f>
        <v>0</v>
      </c>
      <c r="M88" s="162">
        <f t="shared" si="12"/>
        <v>1850.46</v>
      </c>
      <c r="O88" s="162">
        <f t="shared" si="13"/>
        <v>1850.46</v>
      </c>
    </row>
    <row r="89" spans="1:15" ht="16.5">
      <c r="A89" s="94">
        <f t="shared" si="11"/>
        <v>81</v>
      </c>
      <c r="B89" s="100" t="s">
        <v>202</v>
      </c>
      <c r="C89" s="101" t="s">
        <v>102</v>
      </c>
      <c r="D89" s="148">
        <v>4.29</v>
      </c>
      <c r="E89" s="146">
        <v>21.5</v>
      </c>
      <c r="F89" s="146">
        <v>2</v>
      </c>
      <c r="G89" s="147">
        <f>'ALOCARE IUNIE'!G89</f>
        <v>27.79</v>
      </c>
      <c r="H89" s="147">
        <f>'ALOCARE IUNIE'!H89</f>
        <v>3699.02</v>
      </c>
      <c r="I89" s="160">
        <f t="shared" si="14"/>
        <v>3699.02</v>
      </c>
      <c r="J89" s="161">
        <f>'ALOCARE IUNIE'!I89</f>
        <v>7200</v>
      </c>
      <c r="K89" s="146" t="e">
        <f>J89-#REF!</f>
        <v>#REF!</v>
      </c>
      <c r="L89" s="98">
        <f t="shared" si="15"/>
        <v>0</v>
      </c>
      <c r="M89" s="162">
        <f t="shared" si="12"/>
        <v>3500.98</v>
      </c>
      <c r="O89" s="162">
        <f t="shared" si="13"/>
        <v>3500.98</v>
      </c>
    </row>
    <row r="90" spans="1:15" ht="16.5">
      <c r="A90" s="94">
        <f t="shared" si="11"/>
        <v>82</v>
      </c>
      <c r="B90" s="95" t="s">
        <v>203</v>
      </c>
      <c r="C90" s="96" t="s">
        <v>103</v>
      </c>
      <c r="D90" s="146">
        <v>7.42</v>
      </c>
      <c r="E90" s="146">
        <v>23</v>
      </c>
      <c r="F90" s="146">
        <v>0</v>
      </c>
      <c r="G90" s="147">
        <f>'ALOCARE IUNIE'!G90</f>
        <v>31.29</v>
      </c>
      <c r="H90" s="147">
        <f>'ALOCARE IUNIE'!H90</f>
        <v>4164.9</v>
      </c>
      <c r="I90" s="160">
        <f t="shared" si="14"/>
        <v>4164.9</v>
      </c>
      <c r="J90" s="161">
        <f>'ALOCARE IUNIE'!I90</f>
        <v>9900</v>
      </c>
      <c r="K90" s="146" t="e">
        <f>J90-#REF!</f>
        <v>#REF!</v>
      </c>
      <c r="L90" s="98">
        <f t="shared" si="15"/>
        <v>0</v>
      </c>
      <c r="M90" s="162">
        <f t="shared" si="12"/>
        <v>5735.1</v>
      </c>
      <c r="O90" s="162">
        <f t="shared" si="13"/>
        <v>5735.1</v>
      </c>
    </row>
    <row r="91" spans="1:15" ht="16.5">
      <c r="A91" s="94">
        <f t="shared" si="11"/>
        <v>83</v>
      </c>
      <c r="B91" s="100" t="s">
        <v>204</v>
      </c>
      <c r="C91" s="101" t="s">
        <v>104</v>
      </c>
      <c r="D91" s="148">
        <v>4.29</v>
      </c>
      <c r="E91" s="146">
        <v>1.7</v>
      </c>
      <c r="F91" s="146">
        <v>0</v>
      </c>
      <c r="G91" s="147">
        <f>'ALOCARE IUNIE'!G91</f>
        <v>5.99</v>
      </c>
      <c r="H91" s="147">
        <f>'ALOCARE IUNIE'!H91</f>
        <v>797.31</v>
      </c>
      <c r="I91" s="160">
        <f t="shared" si="14"/>
        <v>797.31</v>
      </c>
      <c r="J91" s="161">
        <f>'ALOCARE IUNIE'!I91</f>
        <v>7200</v>
      </c>
      <c r="K91" s="146" t="e">
        <f>J91-#REF!</f>
        <v>#REF!</v>
      </c>
      <c r="L91" s="98">
        <f t="shared" si="15"/>
        <v>0</v>
      </c>
      <c r="M91" s="162">
        <f t="shared" si="12"/>
        <v>6402.6900000000005</v>
      </c>
      <c r="O91" s="162">
        <f t="shared" si="13"/>
        <v>6402.6900000000005</v>
      </c>
    </row>
    <row r="92" spans="1:15" ht="16.5">
      <c r="A92" s="94">
        <f t="shared" si="11"/>
        <v>84</v>
      </c>
      <c r="B92" s="100" t="s">
        <v>205</v>
      </c>
      <c r="C92" s="101" t="s">
        <v>105</v>
      </c>
      <c r="D92" s="148">
        <v>9.5</v>
      </c>
      <c r="E92" s="146">
        <v>24.5</v>
      </c>
      <c r="F92" s="146">
        <v>10</v>
      </c>
      <c r="G92" s="147">
        <f>'ALOCARE IUNIE'!G92</f>
        <v>40.93</v>
      </c>
      <c r="H92" s="147">
        <f>'ALOCARE IUNIE'!H92</f>
        <v>5448.04</v>
      </c>
      <c r="I92" s="160">
        <f t="shared" si="14"/>
        <v>5448.04</v>
      </c>
      <c r="J92" s="161">
        <f>'ALOCARE IUNIE'!I92</f>
        <v>10800</v>
      </c>
      <c r="K92" s="146" t="e">
        <f>J92-#REF!</f>
        <v>#REF!</v>
      </c>
      <c r="L92" s="98">
        <f t="shared" si="15"/>
        <v>0</v>
      </c>
      <c r="M92" s="162">
        <f t="shared" si="12"/>
        <v>5351.96</v>
      </c>
      <c r="O92" s="162">
        <f t="shared" si="13"/>
        <v>5351.96</v>
      </c>
    </row>
    <row r="93" spans="1:15" ht="16.5">
      <c r="A93" s="94">
        <f t="shared" si="11"/>
        <v>85</v>
      </c>
      <c r="B93" s="100" t="s">
        <v>206</v>
      </c>
      <c r="C93" s="101" t="s">
        <v>106</v>
      </c>
      <c r="D93" s="148">
        <v>4.29</v>
      </c>
      <c r="E93" s="146">
        <v>23.5</v>
      </c>
      <c r="F93" s="146">
        <v>2</v>
      </c>
      <c r="G93" s="147">
        <f>'ALOCARE IUNIE'!G93</f>
        <v>29.79</v>
      </c>
      <c r="H93" s="147">
        <f>'ALOCARE IUNIE'!H93</f>
        <v>3965.24</v>
      </c>
      <c r="I93" s="160">
        <f t="shared" si="14"/>
        <v>3965.24</v>
      </c>
      <c r="J93" s="161">
        <f>'ALOCARE IUNIE'!I93</f>
        <v>7200</v>
      </c>
      <c r="K93" s="146" t="e">
        <f>J93-#REF!</f>
        <v>#REF!</v>
      </c>
      <c r="L93" s="98">
        <f t="shared" si="15"/>
        <v>0</v>
      </c>
      <c r="M93" s="162">
        <f t="shared" si="12"/>
        <v>3234.76</v>
      </c>
      <c r="O93" s="162">
        <f t="shared" si="13"/>
        <v>3234.76</v>
      </c>
    </row>
    <row r="94" spans="1:15" ht="16.5">
      <c r="A94" s="94">
        <f t="shared" si="11"/>
        <v>86</v>
      </c>
      <c r="B94" s="100" t="s">
        <v>207</v>
      </c>
      <c r="C94" s="101" t="s">
        <v>107</v>
      </c>
      <c r="D94" s="148">
        <v>10.01</v>
      </c>
      <c r="E94" s="146">
        <v>26.5</v>
      </c>
      <c r="F94" s="146">
        <v>2</v>
      </c>
      <c r="G94" s="147">
        <f>'ALOCARE IUNIE'!G94</f>
        <v>32.07</v>
      </c>
      <c r="H94" s="147">
        <f>'ALOCARE IUNIE'!H94</f>
        <v>4268.72</v>
      </c>
      <c r="I94" s="160">
        <f t="shared" si="14"/>
        <v>4268.72</v>
      </c>
      <c r="J94" s="161">
        <f>'ALOCARE IUNIE'!I94</f>
        <v>7200</v>
      </c>
      <c r="K94" s="146" t="e">
        <f>J94-#REF!</f>
        <v>#REF!</v>
      </c>
      <c r="L94" s="98">
        <f t="shared" si="15"/>
        <v>0</v>
      </c>
      <c r="M94" s="162">
        <f t="shared" si="12"/>
        <v>2931.2799999999997</v>
      </c>
      <c r="O94" s="162">
        <f t="shared" si="13"/>
        <v>2931.2799999999997</v>
      </c>
    </row>
    <row r="95" spans="1:15" ht="24.75" customHeight="1">
      <c r="A95" s="94"/>
      <c r="B95" s="105"/>
      <c r="C95" s="106" t="s">
        <v>108</v>
      </c>
      <c r="D95" s="149">
        <f aca="true" t="shared" si="16" ref="D95:K95">SUM(D9:D94)</f>
        <v>1045.0099999999993</v>
      </c>
      <c r="E95" s="149">
        <f t="shared" si="16"/>
        <v>3195.69</v>
      </c>
      <c r="F95" s="149">
        <f t="shared" si="16"/>
        <v>802</v>
      </c>
      <c r="G95" s="149">
        <f t="shared" si="16"/>
        <v>4992.801428571429</v>
      </c>
      <c r="H95" s="149">
        <f t="shared" si="16"/>
        <v>664573.2399999998</v>
      </c>
      <c r="I95" s="149">
        <f t="shared" si="16"/>
        <v>650476.8499999999</v>
      </c>
      <c r="J95" s="163">
        <f t="shared" si="16"/>
        <v>1896265.2878099997</v>
      </c>
      <c r="K95" s="150" t="e">
        <f t="shared" si="16"/>
        <v>#REF!</v>
      </c>
      <c r="L95" s="98">
        <f t="shared" si="15"/>
        <v>14096.389999999898</v>
      </c>
      <c r="O95" s="162">
        <f t="shared" si="13"/>
        <v>1245788.4378099998</v>
      </c>
    </row>
    <row r="96" spans="1:15" ht="16.5">
      <c r="A96" s="108"/>
      <c r="B96" s="108"/>
      <c r="C96" s="109"/>
      <c r="D96" s="108"/>
      <c r="L96" s="162"/>
      <c r="O96" s="162">
        <f>J95-O95</f>
        <v>650476.8499999999</v>
      </c>
    </row>
    <row r="97" spans="1:12" ht="16.5">
      <c r="A97" s="108"/>
      <c r="B97" s="108"/>
      <c r="C97" s="164" t="s">
        <v>214</v>
      </c>
      <c r="D97" s="151"/>
      <c r="G97" s="151">
        <f>H95</f>
        <v>664573.2399999998</v>
      </c>
      <c r="H97" s="152"/>
      <c r="L97" s="162"/>
    </row>
    <row r="98" spans="3:8" ht="16.5">
      <c r="C98" s="164" t="s">
        <v>282</v>
      </c>
      <c r="G98" s="112">
        <f>G97/G95</f>
        <v>133.1062830171781</v>
      </c>
      <c r="H98" s="152"/>
    </row>
    <row r="99" spans="3:8" ht="27.75" customHeight="1">
      <c r="C99" s="30" t="s">
        <v>286</v>
      </c>
      <c r="D99" s="36"/>
      <c r="E99" s="36"/>
      <c r="F99" s="36"/>
      <c r="G99" s="165">
        <f>I95</f>
        <v>650476.8499999999</v>
      </c>
      <c r="H99" s="166"/>
    </row>
    <row r="100" spans="3:12" ht="33">
      <c r="C100" s="167" t="s">
        <v>289</v>
      </c>
      <c r="D100" s="36"/>
      <c r="E100" s="36"/>
      <c r="F100" s="36"/>
      <c r="G100" s="168">
        <f>L95</f>
        <v>14096.389999999898</v>
      </c>
      <c r="H100" s="152"/>
      <c r="L100" s="162"/>
    </row>
    <row r="101" spans="3:7" ht="16.5">
      <c r="C101" s="169"/>
      <c r="D101" s="36"/>
      <c r="E101" s="36"/>
      <c r="F101" s="36"/>
      <c r="G101" s="31"/>
    </row>
    <row r="103" spans="1:11" s="87" customFormat="1" ht="16.5">
      <c r="A103" s="36"/>
      <c r="B103" s="36"/>
      <c r="C103" s="36"/>
      <c r="J103" s="155"/>
      <c r="K103" s="141"/>
    </row>
    <row r="104" spans="1:11" s="87" customFormat="1" ht="16.5">
      <c r="A104" s="36"/>
      <c r="B104" s="36"/>
      <c r="C104" s="36"/>
      <c r="J104" s="155"/>
      <c r="K104" s="141"/>
    </row>
    <row r="105" spans="1:11" s="87" customFormat="1" ht="16.5">
      <c r="A105" s="36"/>
      <c r="B105" s="36"/>
      <c r="C105" s="36"/>
      <c r="J105" s="155"/>
      <c r="K105" s="141"/>
    </row>
    <row r="106" spans="1:11" s="87" customFormat="1" ht="16.5">
      <c r="A106" s="36"/>
      <c r="B106" s="36"/>
      <c r="C106" s="36"/>
      <c r="J106" s="155"/>
      <c r="K106" s="141"/>
    </row>
    <row r="107" spans="1:11" s="87" customFormat="1" ht="16.5">
      <c r="A107" s="36"/>
      <c r="B107" s="36"/>
      <c r="C107" s="36"/>
      <c r="J107" s="155"/>
      <c r="K107" s="141"/>
    </row>
    <row r="108" spans="1:11" s="87" customFormat="1" ht="16.5">
      <c r="A108" s="36"/>
      <c r="B108" s="36"/>
      <c r="C108" s="36"/>
      <c r="J108" s="155"/>
      <c r="K108" s="141"/>
    </row>
    <row r="109" spans="1:11" s="87" customFormat="1" ht="16.5">
      <c r="A109" s="36"/>
      <c r="B109" s="36"/>
      <c r="C109" s="36"/>
      <c r="J109" s="155"/>
      <c r="K109" s="141"/>
    </row>
    <row r="110" spans="1:11" s="87" customFormat="1" ht="16.5">
      <c r="A110" s="36"/>
      <c r="B110" s="36"/>
      <c r="C110" s="36"/>
      <c r="J110" s="155"/>
      <c r="K110" s="141"/>
    </row>
    <row r="111" spans="1:11" s="87" customFormat="1" ht="16.5">
      <c r="A111" s="36"/>
      <c r="B111" s="36"/>
      <c r="C111" s="36"/>
      <c r="J111" s="155"/>
      <c r="K111" s="141"/>
    </row>
    <row r="112" spans="1:11" s="87" customFormat="1" ht="16.5">
      <c r="A112" s="36"/>
      <c r="B112" s="36"/>
      <c r="C112" s="36"/>
      <c r="J112" s="155"/>
      <c r="K112" s="141"/>
    </row>
    <row r="113" spans="1:11" s="87" customFormat="1" ht="16.5">
      <c r="A113" s="36"/>
      <c r="B113" s="36"/>
      <c r="C113" s="36"/>
      <c r="J113" s="155"/>
      <c r="K113" s="141"/>
    </row>
    <row r="114" spans="1:11" s="87" customFormat="1" ht="16.5">
      <c r="A114" s="36"/>
      <c r="B114" s="36"/>
      <c r="C114" s="36"/>
      <c r="J114" s="155"/>
      <c r="K114" s="141"/>
    </row>
    <row r="115" spans="1:11" s="87" customFormat="1" ht="16.5">
      <c r="A115" s="36"/>
      <c r="B115" s="36"/>
      <c r="C115" s="36"/>
      <c r="J115" s="155"/>
      <c r="K115" s="141"/>
    </row>
    <row r="116" spans="1:11" s="87" customFormat="1" ht="16.5">
      <c r="A116" s="36"/>
      <c r="B116" s="36"/>
      <c r="C116" s="36"/>
      <c r="J116" s="155"/>
      <c r="K116" s="141"/>
    </row>
    <row r="117" spans="1:11" s="87" customFormat="1" ht="16.5">
      <c r="A117" s="36"/>
      <c r="B117" s="36"/>
      <c r="C117" s="36"/>
      <c r="J117" s="155"/>
      <c r="K117" s="141"/>
    </row>
    <row r="118" spans="1:11" s="87" customFormat="1" ht="16.5">
      <c r="A118" s="36"/>
      <c r="B118" s="36"/>
      <c r="C118" s="36"/>
      <c r="J118" s="155"/>
      <c r="K118" s="141"/>
    </row>
    <row r="119" spans="1:11" s="87" customFormat="1" ht="16.5">
      <c r="A119" s="36"/>
      <c r="B119" s="36"/>
      <c r="C119" s="36"/>
      <c r="J119" s="155"/>
      <c r="K119" s="141"/>
    </row>
    <row r="120" spans="1:11" s="87" customFormat="1" ht="16.5">
      <c r="A120" s="36"/>
      <c r="B120" s="36"/>
      <c r="C120" s="36"/>
      <c r="J120" s="155"/>
      <c r="K120" s="141"/>
    </row>
    <row r="121" spans="1:11" s="87" customFormat="1" ht="16.5">
      <c r="A121" s="36"/>
      <c r="B121" s="36"/>
      <c r="C121" s="36"/>
      <c r="J121" s="155"/>
      <c r="K121" s="141"/>
    </row>
    <row r="122" spans="1:11" s="87" customFormat="1" ht="16.5">
      <c r="A122" s="36"/>
      <c r="B122" s="36"/>
      <c r="C122" s="36"/>
      <c r="J122" s="155"/>
      <c r="K122" s="141"/>
    </row>
    <row r="123" spans="1:11" s="87" customFormat="1" ht="16.5">
      <c r="A123" s="36"/>
      <c r="B123" s="36"/>
      <c r="C123" s="36"/>
      <c r="J123" s="155"/>
      <c r="K123" s="141"/>
    </row>
    <row r="124" spans="1:11" s="87" customFormat="1" ht="16.5">
      <c r="A124" s="36"/>
      <c r="B124" s="36"/>
      <c r="C124" s="36"/>
      <c r="J124" s="155"/>
      <c r="K124" s="141"/>
    </row>
    <row r="125" spans="1:11" s="87" customFormat="1" ht="16.5">
      <c r="A125" s="36"/>
      <c r="B125" s="36"/>
      <c r="C125" s="36"/>
      <c r="J125" s="155"/>
      <c r="K125" s="141"/>
    </row>
    <row r="126" spans="1:11" s="87" customFormat="1" ht="16.5">
      <c r="A126" s="36"/>
      <c r="B126" s="36"/>
      <c r="C126" s="36"/>
      <c r="J126" s="155"/>
      <c r="K126" s="141"/>
    </row>
    <row r="127" spans="1:11" s="87" customFormat="1" ht="16.5">
      <c r="A127" s="36"/>
      <c r="B127" s="36"/>
      <c r="C127" s="36"/>
      <c r="J127" s="155"/>
      <c r="K127" s="141"/>
    </row>
    <row r="128" spans="1:11" s="87" customFormat="1" ht="16.5">
      <c r="A128" s="36"/>
      <c r="B128" s="36"/>
      <c r="C128" s="36"/>
      <c r="J128" s="155"/>
      <c r="K128" s="141"/>
    </row>
    <row r="129" spans="1:11" s="87" customFormat="1" ht="16.5">
      <c r="A129" s="36"/>
      <c r="B129" s="36"/>
      <c r="C129" s="36"/>
      <c r="J129" s="155"/>
      <c r="K129" s="141"/>
    </row>
    <row r="130" spans="1:11" s="87" customFormat="1" ht="16.5">
      <c r="A130" s="36"/>
      <c r="B130" s="36"/>
      <c r="C130" s="36"/>
      <c r="J130" s="155"/>
      <c r="K130" s="141"/>
    </row>
    <row r="131" spans="1:11" s="87" customFormat="1" ht="16.5">
      <c r="A131" s="36"/>
      <c r="B131" s="36"/>
      <c r="C131" s="36"/>
      <c r="J131" s="155"/>
      <c r="K131" s="141"/>
    </row>
    <row r="132" spans="1:11" s="87" customFormat="1" ht="16.5">
      <c r="A132" s="36"/>
      <c r="B132" s="36"/>
      <c r="C132" s="36"/>
      <c r="J132" s="155"/>
      <c r="K132" s="141"/>
    </row>
    <row r="133" spans="1:11" s="87" customFormat="1" ht="16.5">
      <c r="A133" s="36"/>
      <c r="B133" s="36"/>
      <c r="C133" s="36"/>
      <c r="J133" s="155"/>
      <c r="K133" s="141"/>
    </row>
    <row r="134" spans="1:11" s="87" customFormat="1" ht="16.5">
      <c r="A134" s="36"/>
      <c r="B134" s="36"/>
      <c r="C134" s="36"/>
      <c r="J134" s="155"/>
      <c r="K134" s="141"/>
    </row>
    <row r="135" spans="1:11" s="87" customFormat="1" ht="16.5">
      <c r="A135" s="36"/>
      <c r="B135" s="36"/>
      <c r="C135" s="36"/>
      <c r="J135" s="155"/>
      <c r="K135" s="141"/>
    </row>
    <row r="136" spans="1:11" s="87" customFormat="1" ht="16.5">
      <c r="A136" s="36"/>
      <c r="B136" s="36"/>
      <c r="C136" s="36"/>
      <c r="J136" s="155"/>
      <c r="K136" s="141"/>
    </row>
    <row r="137" spans="1:11" s="87" customFormat="1" ht="16.5">
      <c r="A137" s="36"/>
      <c r="B137" s="36"/>
      <c r="C137" s="36"/>
      <c r="J137" s="155"/>
      <c r="K137" s="141"/>
    </row>
    <row r="138" spans="1:11" s="87" customFormat="1" ht="16.5">
      <c r="A138" s="36"/>
      <c r="B138" s="36"/>
      <c r="C138" s="36"/>
      <c r="J138" s="155"/>
      <c r="K138" s="141"/>
    </row>
    <row r="139" spans="1:11" s="87" customFormat="1" ht="16.5">
      <c r="A139" s="36"/>
      <c r="B139" s="36"/>
      <c r="C139" s="36"/>
      <c r="J139" s="155"/>
      <c r="K139" s="141"/>
    </row>
    <row r="140" spans="1:11" s="87" customFormat="1" ht="16.5">
      <c r="A140" s="36"/>
      <c r="B140" s="36"/>
      <c r="C140" s="36"/>
      <c r="J140" s="155"/>
      <c r="K140" s="141"/>
    </row>
    <row r="141" spans="1:11" s="87" customFormat="1" ht="16.5">
      <c r="A141" s="36"/>
      <c r="B141" s="36"/>
      <c r="C141" s="36"/>
      <c r="J141" s="155"/>
      <c r="K141" s="141"/>
    </row>
    <row r="142" spans="1:11" s="87" customFormat="1" ht="16.5">
      <c r="A142" s="36"/>
      <c r="B142" s="36"/>
      <c r="C142" s="36"/>
      <c r="J142" s="155"/>
      <c r="K142" s="141"/>
    </row>
    <row r="143" spans="1:11" s="87" customFormat="1" ht="16.5">
      <c r="A143" s="36"/>
      <c r="B143" s="36"/>
      <c r="C143" s="36"/>
      <c r="J143" s="155"/>
      <c r="K143" s="141"/>
    </row>
    <row r="144" spans="1:11" s="87" customFormat="1" ht="16.5">
      <c r="A144" s="36"/>
      <c r="B144" s="36"/>
      <c r="C144" s="36"/>
      <c r="J144" s="155"/>
      <c r="K144" s="141"/>
    </row>
    <row r="145" spans="1:11" s="87" customFormat="1" ht="16.5">
      <c r="A145" s="36"/>
      <c r="B145" s="36"/>
      <c r="C145" s="36"/>
      <c r="J145" s="155"/>
      <c r="K145" s="141"/>
    </row>
    <row r="146" spans="1:11" s="87" customFormat="1" ht="16.5">
      <c r="A146" s="36"/>
      <c r="B146" s="36"/>
      <c r="C146" s="36"/>
      <c r="J146" s="155"/>
      <c r="K146" s="141"/>
    </row>
    <row r="147" spans="1:11" s="87" customFormat="1" ht="16.5">
      <c r="A147" s="36"/>
      <c r="B147" s="36"/>
      <c r="C147" s="36"/>
      <c r="J147" s="155"/>
      <c r="K147" s="141"/>
    </row>
    <row r="148" spans="1:11" s="87" customFormat="1" ht="16.5">
      <c r="A148" s="36"/>
      <c r="B148" s="36"/>
      <c r="C148" s="36"/>
      <c r="J148" s="155"/>
      <c r="K148" s="141"/>
    </row>
    <row r="149" spans="1:11" s="87" customFormat="1" ht="16.5">
      <c r="A149" s="36"/>
      <c r="B149" s="36"/>
      <c r="C149" s="36"/>
      <c r="J149" s="155"/>
      <c r="K149" s="141"/>
    </row>
    <row r="150" spans="1:11" s="87" customFormat="1" ht="16.5">
      <c r="A150" s="36"/>
      <c r="B150" s="36"/>
      <c r="C150" s="36"/>
      <c r="J150" s="155"/>
      <c r="K150" s="141"/>
    </row>
    <row r="151" spans="1:11" s="87" customFormat="1" ht="16.5">
      <c r="A151" s="36"/>
      <c r="B151" s="36"/>
      <c r="C151" s="36"/>
      <c r="J151" s="155"/>
      <c r="K151" s="141"/>
    </row>
    <row r="152" spans="1:11" s="87" customFormat="1" ht="16.5">
      <c r="A152" s="36"/>
      <c r="B152" s="36"/>
      <c r="C152" s="36"/>
      <c r="J152" s="155"/>
      <c r="K152" s="141"/>
    </row>
    <row r="153" spans="1:11" s="87" customFormat="1" ht="16.5">
      <c r="A153" s="36"/>
      <c r="B153" s="36"/>
      <c r="C153" s="36"/>
      <c r="J153" s="155"/>
      <c r="K153" s="141"/>
    </row>
    <row r="154" spans="1:11" s="87" customFormat="1" ht="16.5">
      <c r="A154" s="36"/>
      <c r="B154" s="36"/>
      <c r="C154" s="36"/>
      <c r="J154" s="155"/>
      <c r="K154" s="141"/>
    </row>
    <row r="155" spans="1:11" s="87" customFormat="1" ht="16.5">
      <c r="A155" s="36"/>
      <c r="B155" s="36"/>
      <c r="C155" s="36"/>
      <c r="J155" s="155"/>
      <c r="K155" s="141"/>
    </row>
    <row r="156" spans="1:11" s="87" customFormat="1" ht="16.5">
      <c r="A156" s="36"/>
      <c r="B156" s="36"/>
      <c r="C156" s="36"/>
      <c r="J156" s="155"/>
      <c r="K156" s="141"/>
    </row>
    <row r="157" spans="1:11" s="87" customFormat="1" ht="16.5">
      <c r="A157" s="36"/>
      <c r="B157" s="36"/>
      <c r="C157" s="36"/>
      <c r="J157" s="155"/>
      <c r="K157" s="141"/>
    </row>
    <row r="158" spans="1:11" s="87" customFormat="1" ht="16.5">
      <c r="A158" s="36"/>
      <c r="B158" s="36"/>
      <c r="C158" s="36"/>
      <c r="J158" s="155"/>
      <c r="K158" s="141"/>
    </row>
    <row r="159" spans="1:11" s="87" customFormat="1" ht="16.5">
      <c r="A159" s="36"/>
      <c r="B159" s="36"/>
      <c r="C159" s="36"/>
      <c r="J159" s="155"/>
      <c r="K159" s="141"/>
    </row>
    <row r="160" spans="1:11" s="87" customFormat="1" ht="16.5">
      <c r="A160" s="36"/>
      <c r="B160" s="36"/>
      <c r="C160" s="36"/>
      <c r="J160" s="155"/>
      <c r="K160" s="141"/>
    </row>
    <row r="161" spans="1:11" s="87" customFormat="1" ht="16.5">
      <c r="A161" s="36"/>
      <c r="B161" s="36"/>
      <c r="C161" s="36"/>
      <c r="J161" s="155"/>
      <c r="K161" s="141"/>
    </row>
    <row r="162" spans="1:11" s="87" customFormat="1" ht="16.5">
      <c r="A162" s="36"/>
      <c r="B162" s="36"/>
      <c r="C162" s="36"/>
      <c r="J162" s="155"/>
      <c r="K162" s="141"/>
    </row>
    <row r="163" spans="1:11" s="87" customFormat="1" ht="16.5">
      <c r="A163" s="36"/>
      <c r="B163" s="36"/>
      <c r="C163" s="36"/>
      <c r="J163" s="155"/>
      <c r="K163" s="141"/>
    </row>
    <row r="164" spans="1:11" s="87" customFormat="1" ht="16.5">
      <c r="A164" s="36"/>
      <c r="B164" s="36"/>
      <c r="C164" s="36"/>
      <c r="J164" s="155"/>
      <c r="K164" s="141"/>
    </row>
    <row r="165" spans="1:11" s="87" customFormat="1" ht="16.5">
      <c r="A165" s="36"/>
      <c r="B165" s="36"/>
      <c r="C165" s="36"/>
      <c r="J165" s="155"/>
      <c r="K165" s="141"/>
    </row>
    <row r="166" spans="1:11" s="87" customFormat="1" ht="16.5">
      <c r="A166" s="36"/>
      <c r="B166" s="36"/>
      <c r="C166" s="36"/>
      <c r="J166" s="155"/>
      <c r="K166" s="141"/>
    </row>
    <row r="167" spans="1:11" s="87" customFormat="1" ht="16.5">
      <c r="A167" s="36"/>
      <c r="B167" s="36"/>
      <c r="C167" s="36"/>
      <c r="J167" s="155"/>
      <c r="K167" s="141"/>
    </row>
    <row r="168" spans="1:11" s="87" customFormat="1" ht="16.5">
      <c r="A168" s="36"/>
      <c r="B168" s="36"/>
      <c r="C168" s="36"/>
      <c r="J168" s="155"/>
      <c r="K168" s="141"/>
    </row>
    <row r="169" spans="1:11" s="87" customFormat="1" ht="16.5">
      <c r="A169" s="36"/>
      <c r="B169" s="36"/>
      <c r="C169" s="36"/>
      <c r="J169" s="155"/>
      <c r="K169" s="141"/>
    </row>
    <row r="170" spans="1:11" s="87" customFormat="1" ht="16.5">
      <c r="A170" s="36"/>
      <c r="B170" s="36"/>
      <c r="C170" s="36"/>
      <c r="J170" s="155"/>
      <c r="K170" s="141"/>
    </row>
    <row r="171" spans="1:11" s="87" customFormat="1" ht="16.5">
      <c r="A171" s="36"/>
      <c r="B171" s="36"/>
      <c r="C171" s="36"/>
      <c r="J171" s="155"/>
      <c r="K171" s="141"/>
    </row>
    <row r="172" spans="1:11" s="87" customFormat="1" ht="16.5">
      <c r="A172" s="36"/>
      <c r="B172" s="36"/>
      <c r="C172" s="36"/>
      <c r="J172" s="155"/>
      <c r="K172" s="141"/>
    </row>
    <row r="173" spans="1:11" s="87" customFormat="1" ht="16.5">
      <c r="A173" s="36"/>
      <c r="B173" s="36"/>
      <c r="C173" s="36"/>
      <c r="J173" s="155"/>
      <c r="K173" s="141"/>
    </row>
    <row r="174" spans="1:11" s="87" customFormat="1" ht="16.5">
      <c r="A174" s="36"/>
      <c r="B174" s="36"/>
      <c r="C174" s="36"/>
      <c r="J174" s="155"/>
      <c r="K174" s="141"/>
    </row>
    <row r="175" spans="1:11" s="87" customFormat="1" ht="16.5">
      <c r="A175" s="36"/>
      <c r="B175" s="36"/>
      <c r="C175" s="36"/>
      <c r="J175" s="155"/>
      <c r="K175" s="141"/>
    </row>
    <row r="176" spans="1:11" s="87" customFormat="1" ht="16.5">
      <c r="A176" s="36"/>
      <c r="B176" s="36"/>
      <c r="C176" s="36"/>
      <c r="J176" s="155"/>
      <c r="K176" s="141"/>
    </row>
    <row r="177" spans="1:11" s="87" customFormat="1" ht="16.5">
      <c r="A177" s="36"/>
      <c r="B177" s="36"/>
      <c r="C177" s="36"/>
      <c r="J177" s="155"/>
      <c r="K177" s="141"/>
    </row>
    <row r="178" spans="1:11" s="87" customFormat="1" ht="16.5">
      <c r="A178" s="36"/>
      <c r="B178" s="36"/>
      <c r="C178" s="36"/>
      <c r="J178" s="155"/>
      <c r="K178" s="141"/>
    </row>
    <row r="179" spans="1:11" s="87" customFormat="1" ht="16.5">
      <c r="A179" s="36"/>
      <c r="B179" s="36"/>
      <c r="C179" s="36"/>
      <c r="J179" s="155"/>
      <c r="K179" s="141"/>
    </row>
    <row r="180" spans="1:11" s="87" customFormat="1" ht="16.5">
      <c r="A180" s="36"/>
      <c r="B180" s="36"/>
      <c r="C180" s="36"/>
      <c r="J180" s="155"/>
      <c r="K180" s="141"/>
    </row>
    <row r="181" spans="1:11" s="87" customFormat="1" ht="16.5">
      <c r="A181" s="36"/>
      <c r="B181" s="36"/>
      <c r="C181" s="36"/>
      <c r="J181" s="155"/>
      <c r="K181" s="141"/>
    </row>
    <row r="182" spans="1:11" s="87" customFormat="1" ht="16.5">
      <c r="A182" s="36"/>
      <c r="B182" s="36"/>
      <c r="C182" s="36"/>
      <c r="J182" s="155"/>
      <c r="K182" s="141"/>
    </row>
    <row r="183" spans="1:11" s="87" customFormat="1" ht="16.5">
      <c r="A183" s="36"/>
      <c r="B183" s="36"/>
      <c r="C183" s="36"/>
      <c r="J183" s="155"/>
      <c r="K183" s="141"/>
    </row>
    <row r="184" spans="1:11" s="87" customFormat="1" ht="16.5">
      <c r="A184" s="36"/>
      <c r="B184" s="36"/>
      <c r="C184" s="36"/>
      <c r="J184" s="155"/>
      <c r="K184" s="141"/>
    </row>
    <row r="185" spans="1:11" s="87" customFormat="1" ht="16.5">
      <c r="A185" s="36"/>
      <c r="B185" s="36"/>
      <c r="C185" s="36"/>
      <c r="J185" s="155"/>
      <c r="K185" s="141"/>
    </row>
    <row r="186" spans="1:11" s="87" customFormat="1" ht="16.5">
      <c r="A186" s="36"/>
      <c r="B186" s="36"/>
      <c r="C186" s="36"/>
      <c r="J186" s="155"/>
      <c r="K186" s="141"/>
    </row>
    <row r="187" spans="1:11" s="87" customFormat="1" ht="16.5">
      <c r="A187" s="36"/>
      <c r="B187" s="36"/>
      <c r="C187" s="36"/>
      <c r="J187" s="155"/>
      <c r="K187" s="141"/>
    </row>
    <row r="188" spans="1:11" s="87" customFormat="1" ht="16.5">
      <c r="A188" s="36"/>
      <c r="B188" s="36"/>
      <c r="C188" s="36"/>
      <c r="J188" s="155"/>
      <c r="K188" s="141"/>
    </row>
    <row r="189" spans="1:11" s="87" customFormat="1" ht="16.5">
      <c r="A189" s="36"/>
      <c r="B189" s="36"/>
      <c r="C189" s="36"/>
      <c r="J189" s="155"/>
      <c r="K189" s="141"/>
    </row>
    <row r="190" spans="1:11" s="87" customFormat="1" ht="16.5">
      <c r="A190" s="36"/>
      <c r="B190" s="36"/>
      <c r="C190" s="36"/>
      <c r="J190" s="155"/>
      <c r="K190" s="141"/>
    </row>
    <row r="191" spans="1:11" s="87" customFormat="1" ht="16.5">
      <c r="A191" s="36"/>
      <c r="B191" s="36"/>
      <c r="C191" s="36"/>
      <c r="J191" s="155"/>
      <c r="K191" s="141"/>
    </row>
    <row r="192" spans="1:11" s="87" customFormat="1" ht="16.5">
      <c r="A192" s="36"/>
      <c r="B192" s="36"/>
      <c r="C192" s="36"/>
      <c r="J192" s="155"/>
      <c r="K192" s="141"/>
    </row>
    <row r="193" spans="1:11" s="87" customFormat="1" ht="16.5">
      <c r="A193" s="36"/>
      <c r="B193" s="36"/>
      <c r="C193" s="36"/>
      <c r="J193" s="155"/>
      <c r="K193" s="141"/>
    </row>
    <row r="194" spans="1:11" s="87" customFormat="1" ht="16.5">
      <c r="A194" s="36"/>
      <c r="B194" s="36"/>
      <c r="C194" s="36"/>
      <c r="J194" s="155"/>
      <c r="K194" s="141"/>
    </row>
    <row r="195" spans="1:11" s="87" customFormat="1" ht="16.5">
      <c r="A195" s="36"/>
      <c r="B195" s="36"/>
      <c r="C195" s="36"/>
      <c r="J195" s="155"/>
      <c r="K195" s="141"/>
    </row>
    <row r="196" spans="1:11" s="87" customFormat="1" ht="16.5">
      <c r="A196" s="36"/>
      <c r="B196" s="36"/>
      <c r="C196" s="36"/>
      <c r="J196" s="155"/>
      <c r="K196" s="141"/>
    </row>
    <row r="197" spans="1:11" s="87" customFormat="1" ht="16.5">
      <c r="A197" s="36"/>
      <c r="B197" s="36"/>
      <c r="C197" s="36"/>
      <c r="J197" s="155"/>
      <c r="K197" s="141"/>
    </row>
    <row r="198" spans="1:11" s="87" customFormat="1" ht="16.5">
      <c r="A198" s="36"/>
      <c r="B198" s="36"/>
      <c r="C198" s="36"/>
      <c r="J198" s="155"/>
      <c r="K198" s="141"/>
    </row>
    <row r="199" spans="1:11" s="87" customFormat="1" ht="16.5">
      <c r="A199" s="36"/>
      <c r="B199" s="36"/>
      <c r="C199" s="36"/>
      <c r="J199" s="155"/>
      <c r="K199" s="141"/>
    </row>
    <row r="200" spans="1:11" s="87" customFormat="1" ht="16.5">
      <c r="A200" s="36"/>
      <c r="B200" s="36"/>
      <c r="C200" s="36"/>
      <c r="J200" s="155"/>
      <c r="K200" s="141"/>
    </row>
    <row r="201" spans="1:11" s="87" customFormat="1" ht="16.5">
      <c r="A201" s="36"/>
      <c r="B201" s="36"/>
      <c r="C201" s="36"/>
      <c r="J201" s="155"/>
      <c r="K201" s="141"/>
    </row>
    <row r="202" spans="1:11" s="87" customFormat="1" ht="16.5">
      <c r="A202" s="36"/>
      <c r="B202" s="36"/>
      <c r="C202" s="36"/>
      <c r="J202" s="155"/>
      <c r="K202" s="141"/>
    </row>
    <row r="203" spans="1:11" s="87" customFormat="1" ht="16.5">
      <c r="A203" s="36"/>
      <c r="B203" s="36"/>
      <c r="C203" s="36"/>
      <c r="J203" s="155"/>
      <c r="K203" s="141"/>
    </row>
    <row r="204" spans="1:11" s="87" customFormat="1" ht="16.5">
      <c r="A204" s="36"/>
      <c r="B204" s="36"/>
      <c r="C204" s="36"/>
      <c r="J204" s="155"/>
      <c r="K204" s="141"/>
    </row>
    <row r="205" spans="1:11" s="87" customFormat="1" ht="16.5">
      <c r="A205" s="36"/>
      <c r="B205" s="36"/>
      <c r="C205" s="36"/>
      <c r="J205" s="155"/>
      <c r="K205" s="141"/>
    </row>
    <row r="206" spans="1:11" s="87" customFormat="1" ht="16.5">
      <c r="A206" s="36"/>
      <c r="B206" s="36"/>
      <c r="C206" s="36"/>
      <c r="J206" s="155"/>
      <c r="K206" s="141"/>
    </row>
    <row r="207" spans="1:11" s="87" customFormat="1" ht="16.5">
      <c r="A207" s="36"/>
      <c r="B207" s="36"/>
      <c r="C207" s="36"/>
      <c r="J207" s="155"/>
      <c r="K207" s="141"/>
    </row>
    <row r="208" spans="1:11" s="87" customFormat="1" ht="16.5">
      <c r="A208" s="36"/>
      <c r="B208" s="36"/>
      <c r="C208" s="36"/>
      <c r="J208" s="155"/>
      <c r="K208" s="141"/>
    </row>
    <row r="209" spans="1:11" s="87" customFormat="1" ht="16.5">
      <c r="A209" s="36"/>
      <c r="B209" s="36"/>
      <c r="C209" s="36"/>
      <c r="J209" s="155"/>
      <c r="K209" s="141"/>
    </row>
    <row r="210" spans="1:11" s="87" customFormat="1" ht="16.5">
      <c r="A210" s="36"/>
      <c r="B210" s="36"/>
      <c r="C210" s="36"/>
      <c r="J210" s="155"/>
      <c r="K210" s="141"/>
    </row>
    <row r="211" spans="1:11" s="87" customFormat="1" ht="16.5">
      <c r="A211" s="36"/>
      <c r="B211" s="36"/>
      <c r="C211" s="36"/>
      <c r="J211" s="155"/>
      <c r="K211" s="141"/>
    </row>
    <row r="212" spans="1:11" s="87" customFormat="1" ht="16.5">
      <c r="A212" s="36"/>
      <c r="B212" s="36"/>
      <c r="C212" s="36"/>
      <c r="J212" s="155"/>
      <c r="K212" s="141"/>
    </row>
    <row r="213" spans="1:11" s="87" customFormat="1" ht="16.5">
      <c r="A213" s="36"/>
      <c r="B213" s="36"/>
      <c r="C213" s="36"/>
      <c r="J213" s="155"/>
      <c r="K213" s="141"/>
    </row>
    <row r="214" spans="1:11" s="87" customFormat="1" ht="16.5">
      <c r="A214" s="36"/>
      <c r="B214" s="36"/>
      <c r="C214" s="36"/>
      <c r="J214" s="155"/>
      <c r="K214" s="141"/>
    </row>
    <row r="215" spans="1:11" s="87" customFormat="1" ht="16.5">
      <c r="A215" s="36"/>
      <c r="B215" s="36"/>
      <c r="C215" s="36"/>
      <c r="J215" s="155"/>
      <c r="K215" s="141"/>
    </row>
    <row r="216" spans="1:11" s="87" customFormat="1" ht="16.5">
      <c r="A216" s="36"/>
      <c r="B216" s="36"/>
      <c r="C216" s="36"/>
      <c r="J216" s="155"/>
      <c r="K216" s="141"/>
    </row>
    <row r="217" spans="1:11" s="87" customFormat="1" ht="16.5">
      <c r="A217" s="36"/>
      <c r="B217" s="36"/>
      <c r="C217" s="36"/>
      <c r="J217" s="155"/>
      <c r="K217" s="141"/>
    </row>
    <row r="218" spans="1:11" s="87" customFormat="1" ht="16.5">
      <c r="A218" s="36"/>
      <c r="B218" s="36"/>
      <c r="C218" s="36"/>
      <c r="J218" s="155"/>
      <c r="K218" s="141"/>
    </row>
    <row r="219" spans="1:11" s="87" customFormat="1" ht="16.5">
      <c r="A219" s="36"/>
      <c r="B219" s="36"/>
      <c r="C219" s="36"/>
      <c r="J219" s="155"/>
      <c r="K219" s="141"/>
    </row>
    <row r="220" spans="1:11" s="87" customFormat="1" ht="16.5">
      <c r="A220" s="36"/>
      <c r="B220" s="36"/>
      <c r="C220" s="36"/>
      <c r="J220" s="155"/>
      <c r="K220" s="141"/>
    </row>
    <row r="221" spans="1:11" s="87" customFormat="1" ht="16.5">
      <c r="A221" s="36"/>
      <c r="B221" s="36"/>
      <c r="C221" s="36"/>
      <c r="J221" s="155"/>
      <c r="K221" s="141"/>
    </row>
    <row r="222" spans="1:11" s="87" customFormat="1" ht="16.5">
      <c r="A222" s="36"/>
      <c r="B222" s="36"/>
      <c r="C222" s="36"/>
      <c r="J222" s="155"/>
      <c r="K222" s="141"/>
    </row>
    <row r="223" spans="1:11" s="87" customFormat="1" ht="16.5">
      <c r="A223" s="36"/>
      <c r="B223" s="36"/>
      <c r="C223" s="36"/>
      <c r="J223" s="155"/>
      <c r="K223" s="141"/>
    </row>
    <row r="224" spans="1:11" s="87" customFormat="1" ht="16.5">
      <c r="A224" s="36"/>
      <c r="B224" s="36"/>
      <c r="C224" s="36"/>
      <c r="J224" s="155"/>
      <c r="K224" s="141"/>
    </row>
    <row r="225" spans="1:11" s="87" customFormat="1" ht="16.5">
      <c r="A225" s="36"/>
      <c r="B225" s="36"/>
      <c r="C225" s="36"/>
      <c r="J225" s="155"/>
      <c r="K225" s="141"/>
    </row>
    <row r="226" spans="1:11" s="87" customFormat="1" ht="16.5">
      <c r="A226" s="36"/>
      <c r="B226" s="36"/>
      <c r="C226" s="36"/>
      <c r="J226" s="155"/>
      <c r="K226" s="141"/>
    </row>
    <row r="227" spans="1:11" s="87" customFormat="1" ht="16.5">
      <c r="A227" s="36"/>
      <c r="B227" s="36"/>
      <c r="C227" s="36"/>
      <c r="J227" s="155"/>
      <c r="K227" s="141"/>
    </row>
    <row r="228" spans="1:11" s="87" customFormat="1" ht="16.5">
      <c r="A228" s="36"/>
      <c r="B228" s="36"/>
      <c r="C228" s="36"/>
      <c r="J228" s="155"/>
      <c r="K228" s="141"/>
    </row>
    <row r="229" spans="1:11" s="87" customFormat="1" ht="16.5">
      <c r="A229" s="36"/>
      <c r="B229" s="36"/>
      <c r="C229" s="36"/>
      <c r="J229" s="155"/>
      <c r="K229" s="141"/>
    </row>
    <row r="230" spans="1:11" s="87" customFormat="1" ht="16.5">
      <c r="A230" s="36"/>
      <c r="B230" s="36"/>
      <c r="C230" s="36"/>
      <c r="J230" s="155"/>
      <c r="K230" s="141"/>
    </row>
    <row r="231" spans="1:11" s="87" customFormat="1" ht="16.5">
      <c r="A231" s="36"/>
      <c r="B231" s="36"/>
      <c r="C231" s="36"/>
      <c r="J231" s="155"/>
      <c r="K231" s="141"/>
    </row>
    <row r="232" spans="1:11" s="87" customFormat="1" ht="16.5">
      <c r="A232" s="36"/>
      <c r="B232" s="36"/>
      <c r="C232" s="36"/>
      <c r="J232" s="155"/>
      <c r="K232" s="141"/>
    </row>
    <row r="233" spans="1:11" s="87" customFormat="1" ht="16.5">
      <c r="A233" s="36"/>
      <c r="B233" s="36"/>
      <c r="C233" s="36"/>
      <c r="J233" s="155"/>
      <c r="K233" s="141"/>
    </row>
    <row r="234" spans="1:11" s="87" customFormat="1" ht="16.5">
      <c r="A234" s="36"/>
      <c r="B234" s="36"/>
      <c r="C234" s="36"/>
      <c r="J234" s="155"/>
      <c r="K234" s="141"/>
    </row>
    <row r="235" spans="1:11" s="87" customFormat="1" ht="16.5">
      <c r="A235" s="36"/>
      <c r="B235" s="36"/>
      <c r="C235" s="36"/>
      <c r="J235" s="155"/>
      <c r="K235" s="141"/>
    </row>
    <row r="236" spans="1:11" s="87" customFormat="1" ht="16.5">
      <c r="A236" s="36"/>
      <c r="B236" s="36"/>
      <c r="C236" s="36"/>
      <c r="J236" s="155"/>
      <c r="K236" s="141"/>
    </row>
    <row r="237" spans="1:11" s="87" customFormat="1" ht="16.5">
      <c r="A237" s="36"/>
      <c r="B237" s="36"/>
      <c r="C237" s="36"/>
      <c r="J237" s="155"/>
      <c r="K237" s="141"/>
    </row>
    <row r="238" spans="1:11" s="87" customFormat="1" ht="16.5">
      <c r="A238" s="36"/>
      <c r="B238" s="36"/>
      <c r="C238" s="36"/>
      <c r="J238" s="155"/>
      <c r="K238" s="141"/>
    </row>
    <row r="239" spans="1:11" s="87" customFormat="1" ht="16.5">
      <c r="A239" s="36"/>
      <c r="B239" s="36"/>
      <c r="C239" s="36"/>
      <c r="J239" s="155"/>
      <c r="K239" s="141"/>
    </row>
    <row r="240" spans="1:11" s="87" customFormat="1" ht="16.5">
      <c r="A240" s="36"/>
      <c r="B240" s="36"/>
      <c r="C240" s="36"/>
      <c r="J240" s="155"/>
      <c r="K240" s="141"/>
    </row>
    <row r="241" spans="1:11" s="87" customFormat="1" ht="16.5">
      <c r="A241" s="36"/>
      <c r="B241" s="36"/>
      <c r="C241" s="36"/>
      <c r="J241" s="155"/>
      <c r="K241" s="141"/>
    </row>
    <row r="242" spans="1:11" s="87" customFormat="1" ht="16.5">
      <c r="A242" s="36"/>
      <c r="B242" s="36"/>
      <c r="C242" s="36"/>
      <c r="J242" s="155"/>
      <c r="K242" s="141"/>
    </row>
    <row r="243" spans="1:11" s="87" customFormat="1" ht="16.5">
      <c r="A243" s="36"/>
      <c r="B243" s="36"/>
      <c r="C243" s="36"/>
      <c r="J243" s="155"/>
      <c r="K243" s="141"/>
    </row>
    <row r="244" spans="1:11" s="87" customFormat="1" ht="16.5">
      <c r="A244" s="36"/>
      <c r="B244" s="36"/>
      <c r="C244" s="36"/>
      <c r="J244" s="155"/>
      <c r="K244" s="141"/>
    </row>
    <row r="245" spans="1:11" s="87" customFormat="1" ht="16.5">
      <c r="A245" s="36"/>
      <c r="B245" s="36"/>
      <c r="C245" s="36"/>
      <c r="J245" s="155"/>
      <c r="K245" s="141"/>
    </row>
    <row r="246" spans="1:11" s="87" customFormat="1" ht="16.5">
      <c r="A246" s="36"/>
      <c r="B246" s="36"/>
      <c r="C246" s="36"/>
      <c r="J246" s="155"/>
      <c r="K246" s="141"/>
    </row>
    <row r="247" spans="1:11" s="87" customFormat="1" ht="16.5">
      <c r="A247" s="36"/>
      <c r="B247" s="36"/>
      <c r="C247" s="36"/>
      <c r="J247" s="155"/>
      <c r="K247" s="141"/>
    </row>
    <row r="248" spans="1:11" s="87" customFormat="1" ht="16.5">
      <c r="A248" s="36"/>
      <c r="B248" s="36"/>
      <c r="C248" s="36"/>
      <c r="J248" s="155"/>
      <c r="K248" s="141"/>
    </row>
    <row r="249" spans="1:11" s="87" customFormat="1" ht="16.5">
      <c r="A249" s="36"/>
      <c r="B249" s="36"/>
      <c r="C249" s="36"/>
      <c r="J249" s="155"/>
      <c r="K249" s="141"/>
    </row>
    <row r="250" spans="1:11" s="87" customFormat="1" ht="16.5">
      <c r="A250" s="36"/>
      <c r="B250" s="36"/>
      <c r="C250" s="36"/>
      <c r="J250" s="155"/>
      <c r="K250" s="141"/>
    </row>
    <row r="251" spans="1:11" s="87" customFormat="1" ht="16.5">
      <c r="A251" s="36"/>
      <c r="B251" s="36"/>
      <c r="C251" s="36"/>
      <c r="J251" s="155"/>
      <c r="K251" s="141"/>
    </row>
    <row r="252" spans="1:11" s="87" customFormat="1" ht="16.5">
      <c r="A252" s="36"/>
      <c r="B252" s="36"/>
      <c r="C252" s="36"/>
      <c r="J252" s="155"/>
      <c r="K252" s="141"/>
    </row>
    <row r="253" spans="1:11" s="87" customFormat="1" ht="16.5">
      <c r="A253" s="36"/>
      <c r="B253" s="36"/>
      <c r="C253" s="36"/>
      <c r="J253" s="155"/>
      <c r="K253" s="141"/>
    </row>
    <row r="254" spans="1:11" s="87" customFormat="1" ht="16.5">
      <c r="A254" s="36"/>
      <c r="B254" s="36"/>
      <c r="C254" s="36"/>
      <c r="J254" s="155"/>
      <c r="K254" s="141"/>
    </row>
    <row r="255" spans="1:11" s="87" customFormat="1" ht="16.5">
      <c r="A255" s="36"/>
      <c r="B255" s="36"/>
      <c r="C255" s="36"/>
      <c r="J255" s="155"/>
      <c r="K255" s="141"/>
    </row>
    <row r="256" spans="1:11" s="87" customFormat="1" ht="16.5">
      <c r="A256" s="36"/>
      <c r="B256" s="36"/>
      <c r="C256" s="36"/>
      <c r="J256" s="155"/>
      <c r="K256" s="141"/>
    </row>
    <row r="257" spans="1:11" s="87" customFormat="1" ht="16.5">
      <c r="A257" s="36"/>
      <c r="B257" s="36"/>
      <c r="C257" s="36"/>
      <c r="J257" s="155"/>
      <c r="K257" s="141"/>
    </row>
    <row r="258" spans="1:11" s="87" customFormat="1" ht="16.5">
      <c r="A258" s="36"/>
      <c r="B258" s="36"/>
      <c r="C258" s="36"/>
      <c r="J258" s="155"/>
      <c r="K258" s="141"/>
    </row>
    <row r="259" spans="1:11" s="87" customFormat="1" ht="16.5">
      <c r="A259" s="36"/>
      <c r="B259" s="36"/>
      <c r="C259" s="36"/>
      <c r="J259" s="155"/>
      <c r="K259" s="141"/>
    </row>
    <row r="260" spans="1:11" s="87" customFormat="1" ht="16.5">
      <c r="A260" s="36"/>
      <c r="B260" s="36"/>
      <c r="C260" s="36"/>
      <c r="J260" s="155"/>
      <c r="K260" s="141"/>
    </row>
    <row r="261" spans="1:11" s="87" customFormat="1" ht="16.5">
      <c r="A261" s="36"/>
      <c r="B261" s="36"/>
      <c r="C261" s="36"/>
      <c r="J261" s="155"/>
      <c r="K261" s="141"/>
    </row>
    <row r="262" spans="1:11" s="87" customFormat="1" ht="16.5">
      <c r="A262" s="36"/>
      <c r="B262" s="36"/>
      <c r="C262" s="36"/>
      <c r="J262" s="155"/>
      <c r="K262" s="141"/>
    </row>
    <row r="263" spans="1:11" s="87" customFormat="1" ht="16.5">
      <c r="A263" s="36"/>
      <c r="B263" s="36"/>
      <c r="C263" s="36"/>
      <c r="J263" s="155"/>
      <c r="K263" s="141"/>
    </row>
    <row r="264" spans="1:11" s="87" customFormat="1" ht="16.5">
      <c r="A264" s="36"/>
      <c r="B264" s="36"/>
      <c r="C264" s="36"/>
      <c r="J264" s="155"/>
      <c r="K264" s="141"/>
    </row>
    <row r="265" spans="1:11" s="87" customFormat="1" ht="16.5">
      <c r="A265" s="36"/>
      <c r="B265" s="36"/>
      <c r="C265" s="36"/>
      <c r="J265" s="155"/>
      <c r="K265" s="141"/>
    </row>
    <row r="266" spans="1:11" s="87" customFormat="1" ht="16.5">
      <c r="A266" s="36"/>
      <c r="B266" s="36"/>
      <c r="C266" s="36"/>
      <c r="J266" s="155"/>
      <c r="K266" s="141"/>
    </row>
    <row r="267" spans="1:11" s="87" customFormat="1" ht="16.5">
      <c r="A267" s="36"/>
      <c r="B267" s="36"/>
      <c r="C267" s="36"/>
      <c r="J267" s="155"/>
      <c r="K267" s="141"/>
    </row>
    <row r="268" spans="1:11" s="87" customFormat="1" ht="16.5">
      <c r="A268" s="36"/>
      <c r="B268" s="36"/>
      <c r="C268" s="36"/>
      <c r="J268" s="155"/>
      <c r="K268" s="141"/>
    </row>
    <row r="269" spans="1:11" s="87" customFormat="1" ht="16.5">
      <c r="A269" s="36"/>
      <c r="B269" s="36"/>
      <c r="C269" s="36"/>
      <c r="J269" s="155"/>
      <c r="K269" s="141"/>
    </row>
    <row r="270" spans="1:11" s="87" customFormat="1" ht="16.5">
      <c r="A270" s="36"/>
      <c r="B270" s="36"/>
      <c r="C270" s="36"/>
      <c r="J270" s="155"/>
      <c r="K270" s="141"/>
    </row>
    <row r="271" spans="1:11" s="87" customFormat="1" ht="16.5">
      <c r="A271" s="36"/>
      <c r="B271" s="36"/>
      <c r="C271" s="36"/>
      <c r="J271" s="155"/>
      <c r="K271" s="141"/>
    </row>
    <row r="272" spans="1:11" s="87" customFormat="1" ht="16.5">
      <c r="A272" s="36"/>
      <c r="B272" s="36"/>
      <c r="C272" s="36"/>
      <c r="J272" s="155"/>
      <c r="K272" s="141"/>
    </row>
    <row r="273" spans="1:11" s="87" customFormat="1" ht="16.5">
      <c r="A273" s="36"/>
      <c r="B273" s="36"/>
      <c r="C273" s="36"/>
      <c r="J273" s="155"/>
      <c r="K273" s="141"/>
    </row>
    <row r="274" spans="1:11" s="87" customFormat="1" ht="16.5">
      <c r="A274" s="36"/>
      <c r="B274" s="36"/>
      <c r="C274" s="36"/>
      <c r="J274" s="155"/>
      <c r="K274" s="141"/>
    </row>
    <row r="275" spans="1:11" s="87" customFormat="1" ht="16.5">
      <c r="A275" s="36"/>
      <c r="B275" s="36"/>
      <c r="C275" s="36"/>
      <c r="J275" s="155"/>
      <c r="K275" s="141"/>
    </row>
    <row r="276" spans="1:11" s="87" customFormat="1" ht="16.5">
      <c r="A276" s="36"/>
      <c r="B276" s="36"/>
      <c r="C276" s="36"/>
      <c r="J276" s="155"/>
      <c r="K276" s="141"/>
    </row>
    <row r="277" spans="1:11" s="87" customFormat="1" ht="16.5">
      <c r="A277" s="36"/>
      <c r="B277" s="36"/>
      <c r="C277" s="36"/>
      <c r="J277" s="155"/>
      <c r="K277" s="141"/>
    </row>
    <row r="278" spans="1:11" s="87" customFormat="1" ht="16.5">
      <c r="A278" s="36"/>
      <c r="B278" s="36"/>
      <c r="C278" s="36"/>
      <c r="J278" s="155"/>
      <c r="K278" s="141"/>
    </row>
    <row r="279" spans="1:11" s="87" customFormat="1" ht="16.5">
      <c r="A279" s="36"/>
      <c r="B279" s="36"/>
      <c r="C279" s="36"/>
      <c r="J279" s="155"/>
      <c r="K279" s="141"/>
    </row>
    <row r="280" spans="1:11" s="87" customFormat="1" ht="16.5">
      <c r="A280" s="36"/>
      <c r="B280" s="36"/>
      <c r="C280" s="36"/>
      <c r="J280" s="155"/>
      <c r="K280" s="141"/>
    </row>
    <row r="281" spans="1:11" s="87" customFormat="1" ht="16.5">
      <c r="A281" s="36"/>
      <c r="B281" s="36"/>
      <c r="C281" s="36"/>
      <c r="J281" s="155"/>
      <c r="K281" s="141"/>
    </row>
    <row r="282" spans="1:11" s="87" customFormat="1" ht="16.5">
      <c r="A282" s="36"/>
      <c r="B282" s="36"/>
      <c r="C282" s="36"/>
      <c r="J282" s="155"/>
      <c r="K282" s="141"/>
    </row>
    <row r="283" spans="1:11" s="87" customFormat="1" ht="16.5">
      <c r="A283" s="36"/>
      <c r="B283" s="36"/>
      <c r="C283" s="36"/>
      <c r="J283" s="155"/>
      <c r="K283" s="141"/>
    </row>
    <row r="284" spans="1:11" s="87" customFormat="1" ht="16.5">
      <c r="A284" s="36"/>
      <c r="B284" s="36"/>
      <c r="C284" s="36"/>
      <c r="J284" s="155"/>
      <c r="K284" s="141"/>
    </row>
    <row r="285" spans="1:11" s="87" customFormat="1" ht="16.5">
      <c r="A285" s="36"/>
      <c r="B285" s="36"/>
      <c r="C285" s="36"/>
      <c r="J285" s="155"/>
      <c r="K285" s="141"/>
    </row>
    <row r="286" spans="1:11" s="87" customFormat="1" ht="16.5">
      <c r="A286" s="36"/>
      <c r="B286" s="36"/>
      <c r="C286" s="36"/>
      <c r="J286" s="155"/>
      <c r="K286" s="141"/>
    </row>
    <row r="287" spans="1:11" s="87" customFormat="1" ht="16.5">
      <c r="A287" s="36"/>
      <c r="B287" s="36"/>
      <c r="C287" s="36"/>
      <c r="J287" s="155"/>
      <c r="K287" s="141"/>
    </row>
    <row r="288" spans="1:11" s="87" customFormat="1" ht="16.5">
      <c r="A288" s="36"/>
      <c r="B288" s="36"/>
      <c r="C288" s="36"/>
      <c r="J288" s="155"/>
      <c r="K288" s="141"/>
    </row>
    <row r="289" spans="1:11" s="87" customFormat="1" ht="16.5">
      <c r="A289" s="36"/>
      <c r="B289" s="36"/>
      <c r="C289" s="36"/>
      <c r="J289" s="155"/>
      <c r="K289" s="141"/>
    </row>
    <row r="290" spans="1:11" s="87" customFormat="1" ht="16.5">
      <c r="A290" s="36"/>
      <c r="B290" s="36"/>
      <c r="C290" s="36"/>
      <c r="J290" s="155"/>
      <c r="K290" s="141"/>
    </row>
    <row r="291" spans="1:11" s="87" customFormat="1" ht="16.5">
      <c r="A291" s="36"/>
      <c r="B291" s="36"/>
      <c r="C291" s="36"/>
      <c r="J291" s="155"/>
      <c r="K291" s="141"/>
    </row>
    <row r="292" spans="1:11" s="87" customFormat="1" ht="16.5">
      <c r="A292" s="36"/>
      <c r="B292" s="36"/>
      <c r="C292" s="36"/>
      <c r="J292" s="155"/>
      <c r="K292" s="141"/>
    </row>
    <row r="293" spans="1:11" s="87" customFormat="1" ht="16.5">
      <c r="A293" s="36"/>
      <c r="B293" s="36"/>
      <c r="C293" s="36"/>
      <c r="J293" s="155"/>
      <c r="K293" s="141"/>
    </row>
    <row r="294" spans="1:11" s="87" customFormat="1" ht="16.5">
      <c r="A294" s="36"/>
      <c r="B294" s="36"/>
      <c r="C294" s="36"/>
      <c r="J294" s="155"/>
      <c r="K294" s="141"/>
    </row>
    <row r="295" spans="1:11" s="87" customFormat="1" ht="16.5">
      <c r="A295" s="36"/>
      <c r="B295" s="36"/>
      <c r="C295" s="36"/>
      <c r="J295" s="155"/>
      <c r="K295" s="141"/>
    </row>
    <row r="296" spans="1:11" s="87" customFormat="1" ht="16.5">
      <c r="A296" s="36"/>
      <c r="B296" s="36"/>
      <c r="C296" s="36"/>
      <c r="J296" s="155"/>
      <c r="K296" s="141"/>
    </row>
    <row r="297" spans="1:11" s="87" customFormat="1" ht="16.5">
      <c r="A297" s="36"/>
      <c r="B297" s="36"/>
      <c r="C297" s="36"/>
      <c r="J297" s="155"/>
      <c r="K297" s="141"/>
    </row>
    <row r="298" spans="1:11" s="87" customFormat="1" ht="16.5">
      <c r="A298" s="36"/>
      <c r="B298" s="36"/>
      <c r="C298" s="36"/>
      <c r="J298" s="155"/>
      <c r="K298" s="141"/>
    </row>
    <row r="299" spans="1:11" s="87" customFormat="1" ht="16.5">
      <c r="A299" s="36"/>
      <c r="B299" s="36"/>
      <c r="C299" s="36"/>
      <c r="J299" s="155"/>
      <c r="K299" s="141"/>
    </row>
    <row r="300" spans="1:11" s="87" customFormat="1" ht="16.5">
      <c r="A300" s="36"/>
      <c r="B300" s="36"/>
      <c r="C300" s="36"/>
      <c r="J300" s="155"/>
      <c r="K300" s="141"/>
    </row>
    <row r="301" spans="1:11" s="87" customFormat="1" ht="16.5">
      <c r="A301" s="36"/>
      <c r="B301" s="36"/>
      <c r="C301" s="36"/>
      <c r="J301" s="155"/>
      <c r="K301" s="141"/>
    </row>
    <row r="302" spans="1:11" s="87" customFormat="1" ht="16.5">
      <c r="A302" s="36"/>
      <c r="B302" s="36"/>
      <c r="C302" s="36"/>
      <c r="J302" s="155"/>
      <c r="K302" s="141"/>
    </row>
    <row r="303" spans="1:11" s="87" customFormat="1" ht="16.5">
      <c r="A303" s="36"/>
      <c r="B303" s="36"/>
      <c r="C303" s="36"/>
      <c r="J303" s="155"/>
      <c r="K303" s="141"/>
    </row>
    <row r="304" spans="1:11" s="87" customFormat="1" ht="16.5">
      <c r="A304" s="36"/>
      <c r="B304" s="36"/>
      <c r="C304" s="36"/>
      <c r="J304" s="155"/>
      <c r="K304" s="141"/>
    </row>
    <row r="305" spans="1:11" s="87" customFormat="1" ht="16.5">
      <c r="A305" s="36"/>
      <c r="B305" s="36"/>
      <c r="C305" s="36"/>
      <c r="J305" s="155"/>
      <c r="K305" s="141"/>
    </row>
    <row r="306" spans="1:11" s="87" customFormat="1" ht="16.5">
      <c r="A306" s="36"/>
      <c r="B306" s="36"/>
      <c r="C306" s="36"/>
      <c r="J306" s="155"/>
      <c r="K306" s="141"/>
    </row>
    <row r="307" spans="1:11" s="87" customFormat="1" ht="16.5">
      <c r="A307" s="36"/>
      <c r="B307" s="36"/>
      <c r="C307" s="36"/>
      <c r="J307" s="155"/>
      <c r="K307" s="141"/>
    </row>
    <row r="308" spans="1:11" s="87" customFormat="1" ht="16.5">
      <c r="A308" s="36"/>
      <c r="B308" s="36"/>
      <c r="C308" s="36"/>
      <c r="J308" s="155"/>
      <c r="K308" s="141"/>
    </row>
    <row r="309" spans="1:11" s="87" customFormat="1" ht="16.5">
      <c r="A309" s="36"/>
      <c r="B309" s="36"/>
      <c r="C309" s="36"/>
      <c r="J309" s="155"/>
      <c r="K309" s="141"/>
    </row>
    <row r="310" spans="1:11" s="87" customFormat="1" ht="16.5">
      <c r="A310" s="36"/>
      <c r="B310" s="36"/>
      <c r="C310" s="36"/>
      <c r="J310" s="155"/>
      <c r="K310" s="141"/>
    </row>
    <row r="311" spans="1:11" s="87" customFormat="1" ht="16.5">
      <c r="A311" s="36"/>
      <c r="B311" s="36"/>
      <c r="C311" s="36"/>
      <c r="J311" s="155"/>
      <c r="K311" s="141"/>
    </row>
    <row r="312" spans="1:11" s="87" customFormat="1" ht="16.5">
      <c r="A312" s="36"/>
      <c r="B312" s="36"/>
      <c r="C312" s="36"/>
      <c r="J312" s="155"/>
      <c r="K312" s="141"/>
    </row>
    <row r="313" spans="1:11" s="87" customFormat="1" ht="16.5">
      <c r="A313" s="36"/>
      <c r="B313" s="36"/>
      <c r="C313" s="36"/>
      <c r="J313" s="155"/>
      <c r="K313" s="141"/>
    </row>
    <row r="314" spans="1:11" s="87" customFormat="1" ht="16.5">
      <c r="A314" s="36"/>
      <c r="B314" s="36"/>
      <c r="C314" s="36"/>
      <c r="J314" s="155"/>
      <c r="K314" s="141"/>
    </row>
    <row r="315" spans="1:11" s="87" customFormat="1" ht="16.5">
      <c r="A315" s="36"/>
      <c r="B315" s="36"/>
      <c r="C315" s="36"/>
      <c r="J315" s="155"/>
      <c r="K315" s="141"/>
    </row>
    <row r="316" spans="1:11" s="87" customFormat="1" ht="16.5">
      <c r="A316" s="36"/>
      <c r="B316" s="36"/>
      <c r="C316" s="36"/>
      <c r="J316" s="155"/>
      <c r="K316" s="141"/>
    </row>
    <row r="317" spans="1:11" s="87" customFormat="1" ht="16.5">
      <c r="A317" s="36"/>
      <c r="B317" s="36"/>
      <c r="C317" s="36"/>
      <c r="J317" s="155"/>
      <c r="K317" s="141"/>
    </row>
    <row r="318" spans="1:11" s="87" customFormat="1" ht="16.5">
      <c r="A318" s="36"/>
      <c r="B318" s="36"/>
      <c r="C318" s="36"/>
      <c r="J318" s="155"/>
      <c r="K318" s="141"/>
    </row>
    <row r="319" spans="1:11" s="87" customFormat="1" ht="16.5">
      <c r="A319" s="36"/>
      <c r="B319" s="36"/>
      <c r="C319" s="36"/>
      <c r="J319" s="155"/>
      <c r="K319" s="141"/>
    </row>
    <row r="320" spans="1:11" s="87" customFormat="1" ht="16.5">
      <c r="A320" s="36"/>
      <c r="B320" s="36"/>
      <c r="C320" s="36"/>
      <c r="J320" s="155"/>
      <c r="K320" s="141"/>
    </row>
    <row r="321" spans="1:11" s="87" customFormat="1" ht="16.5">
      <c r="A321" s="36"/>
      <c r="B321" s="36"/>
      <c r="C321" s="36"/>
      <c r="J321" s="155"/>
      <c r="K321" s="141"/>
    </row>
    <row r="322" spans="1:11" s="87" customFormat="1" ht="16.5">
      <c r="A322" s="36"/>
      <c r="B322" s="36"/>
      <c r="C322" s="36"/>
      <c r="J322" s="155"/>
      <c r="K322" s="141"/>
    </row>
    <row r="323" spans="1:11" s="87" customFormat="1" ht="16.5">
      <c r="A323" s="36"/>
      <c r="B323" s="36"/>
      <c r="C323" s="36"/>
      <c r="J323" s="155"/>
      <c r="K323" s="141"/>
    </row>
    <row r="324" spans="1:11" s="87" customFormat="1" ht="16.5">
      <c r="A324" s="36"/>
      <c r="B324" s="36"/>
      <c r="C324" s="36"/>
      <c r="J324" s="155"/>
      <c r="K324" s="141"/>
    </row>
    <row r="325" spans="1:11" s="87" customFormat="1" ht="16.5">
      <c r="A325" s="36"/>
      <c r="B325" s="36"/>
      <c r="C325" s="36"/>
      <c r="J325" s="155"/>
      <c r="K325" s="141"/>
    </row>
    <row r="326" spans="1:11" s="87" customFormat="1" ht="16.5">
      <c r="A326" s="36"/>
      <c r="B326" s="36"/>
      <c r="C326" s="36"/>
      <c r="J326" s="155"/>
      <c r="K326" s="141"/>
    </row>
    <row r="327" spans="1:11" s="87" customFormat="1" ht="16.5">
      <c r="A327" s="36"/>
      <c r="B327" s="36"/>
      <c r="C327" s="36"/>
      <c r="J327" s="155"/>
      <c r="K327" s="141"/>
    </row>
    <row r="328" spans="1:11" s="87" customFormat="1" ht="16.5">
      <c r="A328" s="36"/>
      <c r="B328" s="36"/>
      <c r="C328" s="36"/>
      <c r="J328" s="155"/>
      <c r="K328" s="141"/>
    </row>
    <row r="329" spans="1:11" s="87" customFormat="1" ht="16.5">
      <c r="A329" s="36"/>
      <c r="B329" s="36"/>
      <c r="C329" s="36"/>
      <c r="J329" s="155"/>
      <c r="K329" s="141"/>
    </row>
    <row r="330" spans="1:11" s="87" customFormat="1" ht="16.5">
      <c r="A330" s="36"/>
      <c r="B330" s="36"/>
      <c r="C330" s="36"/>
      <c r="J330" s="155"/>
      <c r="K330" s="141"/>
    </row>
    <row r="331" spans="1:11" s="87" customFormat="1" ht="16.5">
      <c r="A331" s="36"/>
      <c r="B331" s="36"/>
      <c r="C331" s="36"/>
      <c r="J331" s="155"/>
      <c r="K331" s="141"/>
    </row>
    <row r="332" spans="1:11" s="87" customFormat="1" ht="16.5">
      <c r="A332" s="36"/>
      <c r="B332" s="36"/>
      <c r="C332" s="36"/>
      <c r="J332" s="155"/>
      <c r="K332" s="141"/>
    </row>
    <row r="333" spans="1:11" s="87" customFormat="1" ht="16.5">
      <c r="A333" s="36"/>
      <c r="B333" s="36"/>
      <c r="C333" s="36"/>
      <c r="J333" s="155"/>
      <c r="K333" s="141"/>
    </row>
    <row r="334" spans="1:11" s="87" customFormat="1" ht="16.5">
      <c r="A334" s="36"/>
      <c r="B334" s="36"/>
      <c r="C334" s="36"/>
      <c r="J334" s="155"/>
      <c r="K334" s="141"/>
    </row>
    <row r="335" spans="1:11" s="87" customFormat="1" ht="16.5">
      <c r="A335" s="36"/>
      <c r="B335" s="36"/>
      <c r="C335" s="36"/>
      <c r="J335" s="155"/>
      <c r="K335" s="141"/>
    </row>
    <row r="336" spans="1:11" s="87" customFormat="1" ht="16.5">
      <c r="A336" s="36"/>
      <c r="B336" s="36"/>
      <c r="C336" s="36"/>
      <c r="J336" s="155"/>
      <c r="K336" s="141"/>
    </row>
    <row r="337" spans="1:11" s="87" customFormat="1" ht="16.5">
      <c r="A337" s="36"/>
      <c r="B337" s="36"/>
      <c r="C337" s="36"/>
      <c r="J337" s="155"/>
      <c r="K337" s="141"/>
    </row>
    <row r="338" spans="1:11" s="87" customFormat="1" ht="16.5">
      <c r="A338" s="36"/>
      <c r="B338" s="36"/>
      <c r="C338" s="36"/>
      <c r="J338" s="155"/>
      <c r="K338" s="141"/>
    </row>
    <row r="339" spans="1:11" s="87" customFormat="1" ht="16.5">
      <c r="A339" s="36"/>
      <c r="B339" s="36"/>
      <c r="C339" s="36"/>
      <c r="J339" s="155"/>
      <c r="K339" s="141"/>
    </row>
    <row r="340" spans="1:11" s="87" customFormat="1" ht="16.5">
      <c r="A340" s="36"/>
      <c r="B340" s="36"/>
      <c r="C340" s="36"/>
      <c r="J340" s="155"/>
      <c r="K340" s="141"/>
    </row>
    <row r="341" spans="1:11" s="87" customFormat="1" ht="16.5">
      <c r="A341" s="36"/>
      <c r="B341" s="36"/>
      <c r="C341" s="36"/>
      <c r="J341" s="155"/>
      <c r="K341" s="141"/>
    </row>
    <row r="342" spans="1:11" s="87" customFormat="1" ht="16.5">
      <c r="A342" s="36"/>
      <c r="B342" s="36"/>
      <c r="C342" s="36"/>
      <c r="J342" s="155"/>
      <c r="K342" s="141"/>
    </row>
    <row r="343" spans="1:11" s="87" customFormat="1" ht="16.5">
      <c r="A343" s="36"/>
      <c r="B343" s="36"/>
      <c r="C343" s="36"/>
      <c r="J343" s="155"/>
      <c r="K343" s="141"/>
    </row>
    <row r="344" spans="1:11" s="87" customFormat="1" ht="16.5">
      <c r="A344" s="36"/>
      <c r="B344" s="36"/>
      <c r="C344" s="36"/>
      <c r="J344" s="155"/>
      <c r="K344" s="141"/>
    </row>
    <row r="345" spans="1:11" s="87" customFormat="1" ht="16.5">
      <c r="A345" s="36"/>
      <c r="B345" s="36"/>
      <c r="C345" s="36"/>
      <c r="J345" s="155"/>
      <c r="K345" s="141"/>
    </row>
    <row r="346" spans="1:11" s="87" customFormat="1" ht="16.5">
      <c r="A346" s="36"/>
      <c r="B346" s="36"/>
      <c r="C346" s="36"/>
      <c r="J346" s="155"/>
      <c r="K346" s="141"/>
    </row>
    <row r="347" spans="1:11" s="87" customFormat="1" ht="16.5">
      <c r="A347" s="36"/>
      <c r="B347" s="36"/>
      <c r="C347" s="36"/>
      <c r="J347" s="155"/>
      <c r="K347" s="141"/>
    </row>
    <row r="348" spans="1:11" s="87" customFormat="1" ht="16.5">
      <c r="A348" s="36"/>
      <c r="B348" s="36"/>
      <c r="C348" s="36"/>
      <c r="J348" s="155"/>
      <c r="K348" s="141"/>
    </row>
    <row r="349" spans="1:11" s="87" customFormat="1" ht="16.5">
      <c r="A349" s="36"/>
      <c r="B349" s="36"/>
      <c r="C349" s="36"/>
      <c r="J349" s="155"/>
      <c r="K349" s="141"/>
    </row>
    <row r="350" spans="1:11" s="87" customFormat="1" ht="16.5">
      <c r="A350" s="36"/>
      <c r="B350" s="36"/>
      <c r="C350" s="36"/>
      <c r="D350" s="153"/>
      <c r="J350" s="155"/>
      <c r="K350" s="141"/>
    </row>
    <row r="351" spans="1:11" s="87" customFormat="1" ht="16.5">
      <c r="A351" s="36"/>
      <c r="B351" s="36"/>
      <c r="C351" s="36"/>
      <c r="D351" s="153"/>
      <c r="J351" s="155"/>
      <c r="K351" s="141"/>
    </row>
    <row r="352" spans="1:11" s="87" customFormat="1" ht="16.5">
      <c r="A352" s="36"/>
      <c r="B352" s="36"/>
      <c r="C352" s="36"/>
      <c r="D352" s="153"/>
      <c r="J352" s="155"/>
      <c r="K352" s="141"/>
    </row>
    <row r="353" spans="1:11" s="87" customFormat="1" ht="16.5">
      <c r="A353" s="36"/>
      <c r="B353" s="36"/>
      <c r="C353" s="36"/>
      <c r="D353" s="153"/>
      <c r="J353" s="155"/>
      <c r="K353" s="141"/>
    </row>
    <row r="354" spans="1:11" s="87" customFormat="1" ht="16.5">
      <c r="A354" s="36"/>
      <c r="B354" s="36"/>
      <c r="C354" s="36"/>
      <c r="D354" s="153"/>
      <c r="J354" s="155"/>
      <c r="K354" s="141"/>
    </row>
    <row r="355" spans="1:11" s="87" customFormat="1" ht="16.5">
      <c r="A355" s="36"/>
      <c r="B355" s="36"/>
      <c r="C355" s="36"/>
      <c r="D355" s="153"/>
      <c r="J355" s="155"/>
      <c r="K355" s="141"/>
    </row>
    <row r="356" spans="1:11" s="87" customFormat="1" ht="16.5">
      <c r="A356" s="36"/>
      <c r="B356" s="36"/>
      <c r="C356" s="36"/>
      <c r="D356" s="153"/>
      <c r="J356" s="155"/>
      <c r="K356" s="141"/>
    </row>
    <row r="357" spans="1:11" s="87" customFormat="1" ht="16.5">
      <c r="A357" s="36"/>
      <c r="B357" s="36"/>
      <c r="C357" s="36"/>
      <c r="D357" s="153"/>
      <c r="J357" s="155"/>
      <c r="K357" s="141"/>
    </row>
    <row r="358" spans="1:11" s="87" customFormat="1" ht="16.5">
      <c r="A358" s="36"/>
      <c r="B358" s="36"/>
      <c r="C358" s="36"/>
      <c r="D358" s="153"/>
      <c r="J358" s="155"/>
      <c r="K358" s="141"/>
    </row>
    <row r="359" spans="1:11" s="87" customFormat="1" ht="16.5">
      <c r="A359" s="36"/>
      <c r="B359" s="36"/>
      <c r="C359" s="36"/>
      <c r="D359" s="153"/>
      <c r="J359" s="155"/>
      <c r="K359" s="141"/>
    </row>
    <row r="360" spans="1:11" s="87" customFormat="1" ht="16.5">
      <c r="A360" s="36"/>
      <c r="B360" s="36"/>
      <c r="C360" s="36"/>
      <c r="D360" s="153"/>
      <c r="J360" s="155"/>
      <c r="K360" s="141"/>
    </row>
    <row r="361" spans="1:11" s="87" customFormat="1" ht="16.5">
      <c r="A361" s="36"/>
      <c r="B361" s="36"/>
      <c r="C361" s="36"/>
      <c r="D361" s="153"/>
      <c r="J361" s="155"/>
      <c r="K361" s="141"/>
    </row>
    <row r="362" spans="1:11" s="87" customFormat="1" ht="16.5">
      <c r="A362" s="36"/>
      <c r="B362" s="36"/>
      <c r="C362" s="36"/>
      <c r="D362" s="154"/>
      <c r="J362" s="155"/>
      <c r="K362" s="141"/>
    </row>
    <row r="363" spans="1:11" s="87" customFormat="1" ht="16.5">
      <c r="A363" s="36"/>
      <c r="B363" s="36"/>
      <c r="C363" s="36"/>
      <c r="D363" s="153"/>
      <c r="J363" s="155"/>
      <c r="K363" s="141"/>
    </row>
    <row r="364" spans="1:11" s="87" customFormat="1" ht="16.5">
      <c r="A364" s="36"/>
      <c r="B364" s="36"/>
      <c r="C364" s="36"/>
      <c r="D364" s="153"/>
      <c r="J364" s="155"/>
      <c r="K364" s="141"/>
    </row>
    <row r="365" spans="1:11" s="87" customFormat="1" ht="16.5">
      <c r="A365" s="36"/>
      <c r="B365" s="36"/>
      <c r="C365" s="36"/>
      <c r="D365" s="153"/>
      <c r="J365" s="155"/>
      <c r="K365" s="141"/>
    </row>
    <row r="366" spans="1:11" s="87" customFormat="1" ht="16.5">
      <c r="A366" s="36"/>
      <c r="B366" s="36"/>
      <c r="C366" s="36"/>
      <c r="D366" s="153"/>
      <c r="J366" s="155"/>
      <c r="K366" s="141"/>
    </row>
    <row r="367" spans="1:11" s="87" customFormat="1" ht="16.5">
      <c r="A367" s="36"/>
      <c r="B367" s="36"/>
      <c r="C367" s="36"/>
      <c r="D367" s="153"/>
      <c r="J367" s="155"/>
      <c r="K367" s="141"/>
    </row>
    <row r="368" spans="1:11" s="87" customFormat="1" ht="16.5">
      <c r="A368" s="36"/>
      <c r="B368" s="36"/>
      <c r="C368" s="36"/>
      <c r="D368" s="153"/>
      <c r="J368" s="155"/>
      <c r="K368" s="141"/>
    </row>
    <row r="369" spans="1:11" s="87" customFormat="1" ht="16.5">
      <c r="A369" s="36"/>
      <c r="B369" s="36"/>
      <c r="C369" s="36"/>
      <c r="D369" s="153"/>
      <c r="J369" s="155"/>
      <c r="K369" s="141"/>
    </row>
    <row r="370" spans="1:11" s="87" customFormat="1" ht="16.5">
      <c r="A370" s="36"/>
      <c r="B370" s="36"/>
      <c r="C370" s="36"/>
      <c r="D370" s="153"/>
      <c r="J370" s="155"/>
      <c r="K370" s="141"/>
    </row>
  </sheetData>
  <sheetProtection/>
  <mergeCells count="4">
    <mergeCell ref="A7:A8"/>
    <mergeCell ref="B7:B8"/>
    <mergeCell ref="C7:C8"/>
    <mergeCell ref="D7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8"/>
  <sheetViews>
    <sheetView zoomScalePageLayoutView="0" workbookViewId="0" topLeftCell="A82">
      <selection activeCell="A1" sqref="A1:IV16384"/>
    </sheetView>
  </sheetViews>
  <sheetFormatPr defaultColWidth="9.140625" defaultRowHeight="15"/>
  <cols>
    <col min="1" max="1" width="8.00390625" style="114" customWidth="1"/>
    <col min="2" max="2" width="10.00390625" style="114" customWidth="1"/>
    <col min="3" max="3" width="39.7109375" style="114" customWidth="1"/>
    <col min="4" max="4" width="15.7109375" style="114" customWidth="1"/>
    <col min="5" max="16384" width="9.140625" style="114" customWidth="1"/>
  </cols>
  <sheetData>
    <row r="2" ht="39">
      <c r="C2" s="170" t="s">
        <v>290</v>
      </c>
    </row>
    <row r="3" spans="2:3" s="116" customFormat="1" ht="15.75">
      <c r="B3" s="117"/>
      <c r="C3" s="119" t="s">
        <v>294</v>
      </c>
    </row>
    <row r="4" spans="2:3" s="116" customFormat="1" ht="15.75">
      <c r="B4" s="117"/>
      <c r="C4" s="119"/>
    </row>
    <row r="5" spans="2:3" s="116" customFormat="1" ht="15.75">
      <c r="B5" s="117"/>
      <c r="C5" s="119"/>
    </row>
    <row r="7" spans="1:4" ht="39.75" customHeight="1">
      <c r="A7" s="171" t="s">
        <v>18</v>
      </c>
      <c r="B7" s="171" t="s">
        <v>218</v>
      </c>
      <c r="C7" s="171" t="s">
        <v>20</v>
      </c>
      <c r="D7" s="172" t="s">
        <v>295</v>
      </c>
    </row>
    <row r="8" spans="1:4" s="130" customFormat="1" ht="29.25" customHeight="1">
      <c r="A8" s="124">
        <v>1</v>
      </c>
      <c r="B8" s="125" t="s">
        <v>122</v>
      </c>
      <c r="C8" s="126" t="s">
        <v>22</v>
      </c>
      <c r="D8" s="173">
        <f>'ALOCARE ECO CF ANEXA 18'!I9</f>
        <v>3000</v>
      </c>
    </row>
    <row r="9" spans="1:4" s="130" customFormat="1" ht="14.25">
      <c r="A9" s="124">
        <v>2</v>
      </c>
      <c r="B9" s="125" t="s">
        <v>123</v>
      </c>
      <c r="C9" s="126" t="s">
        <v>23</v>
      </c>
      <c r="D9" s="173">
        <f>'ALOCARE ECO CF ANEXA 18'!I10</f>
        <v>7634.98</v>
      </c>
    </row>
    <row r="10" spans="1:4" s="130" customFormat="1" ht="14.25">
      <c r="A10" s="124">
        <v>3</v>
      </c>
      <c r="B10" s="125" t="s">
        <v>124</v>
      </c>
      <c r="C10" s="126" t="s">
        <v>24</v>
      </c>
      <c r="D10" s="173">
        <f>'ALOCARE ECO CF ANEXA 18'!I11</f>
        <v>5288.31</v>
      </c>
    </row>
    <row r="11" spans="1:4" s="130" customFormat="1" ht="14.25">
      <c r="A11" s="124">
        <v>4</v>
      </c>
      <c r="B11" s="125" t="s">
        <v>125</v>
      </c>
      <c r="C11" s="126" t="s">
        <v>25</v>
      </c>
      <c r="D11" s="173">
        <f>'ALOCARE ECO CF ANEXA 18'!I12</f>
        <v>14266.33</v>
      </c>
    </row>
    <row r="12" spans="1:4" s="130" customFormat="1" ht="14.25">
      <c r="A12" s="124">
        <v>5</v>
      </c>
      <c r="B12" s="125" t="s">
        <v>126</v>
      </c>
      <c r="C12" s="126" t="s">
        <v>26</v>
      </c>
      <c r="D12" s="173">
        <f>'ALOCARE ECO CF ANEXA 18'!I13</f>
        <v>4231.45</v>
      </c>
    </row>
    <row r="13" spans="1:4" s="130" customFormat="1" ht="14.25">
      <c r="A13" s="124">
        <v>6</v>
      </c>
      <c r="B13" s="125" t="s">
        <v>127</v>
      </c>
      <c r="C13" s="126" t="s">
        <v>27</v>
      </c>
      <c r="D13" s="173">
        <f>'ALOCARE ECO CF ANEXA 18'!I14</f>
        <v>4364.56</v>
      </c>
    </row>
    <row r="14" spans="1:4" s="130" customFormat="1" ht="14.25">
      <c r="A14" s="124">
        <v>7</v>
      </c>
      <c r="B14" s="125" t="s">
        <v>128</v>
      </c>
      <c r="C14" s="126" t="s">
        <v>28</v>
      </c>
      <c r="D14" s="173">
        <f>'ALOCARE ECO CF ANEXA 18'!I15</f>
        <v>4364.56</v>
      </c>
    </row>
    <row r="15" spans="1:4" s="130" customFormat="1" ht="14.25">
      <c r="A15" s="124">
        <v>8</v>
      </c>
      <c r="B15" s="125" t="s">
        <v>129</v>
      </c>
      <c r="C15" s="126" t="s">
        <v>29</v>
      </c>
      <c r="D15" s="173">
        <f>'ALOCARE ECO CF ANEXA 18'!I16</f>
        <v>8731.77</v>
      </c>
    </row>
    <row r="16" spans="1:4" s="130" customFormat="1" ht="14.25">
      <c r="A16" s="124">
        <v>9</v>
      </c>
      <c r="B16" s="125" t="s">
        <v>130</v>
      </c>
      <c r="C16" s="126" t="s">
        <v>30</v>
      </c>
      <c r="D16" s="173">
        <f>'ALOCARE ECO CF ANEXA 18'!I17</f>
        <v>11105.06</v>
      </c>
    </row>
    <row r="17" spans="1:4" s="130" customFormat="1" ht="14.25">
      <c r="A17" s="124">
        <v>10</v>
      </c>
      <c r="B17" s="125" t="s">
        <v>131</v>
      </c>
      <c r="C17" s="126" t="s">
        <v>31</v>
      </c>
      <c r="D17" s="173">
        <f>'ALOCARE ECO CF ANEXA 18'!I18</f>
        <v>2377.28</v>
      </c>
    </row>
    <row r="18" spans="1:4" s="130" customFormat="1" ht="22.5" customHeight="1">
      <c r="A18" s="124">
        <v>11</v>
      </c>
      <c r="B18" s="125" t="s">
        <v>132</v>
      </c>
      <c r="C18" s="126" t="s">
        <v>32</v>
      </c>
      <c r="D18" s="173">
        <f>'ALOCARE ECO CF ANEXA 18'!I19</f>
        <v>4098.34</v>
      </c>
    </row>
    <row r="19" spans="1:4" s="130" customFormat="1" ht="25.5">
      <c r="A19" s="124">
        <v>12</v>
      </c>
      <c r="B19" s="125" t="s">
        <v>133</v>
      </c>
      <c r="C19" s="126" t="s">
        <v>33</v>
      </c>
      <c r="D19" s="173">
        <f>'ALOCARE ECO CF ANEXA 18'!I20</f>
        <v>3600</v>
      </c>
    </row>
    <row r="20" spans="1:4" s="130" customFormat="1" ht="14.25">
      <c r="A20" s="124">
        <v>13</v>
      </c>
      <c r="B20" s="125" t="s">
        <v>134</v>
      </c>
      <c r="C20" s="126" t="s">
        <v>34</v>
      </c>
      <c r="D20" s="173">
        <f>'ALOCARE ECO CF ANEXA 18'!I21</f>
        <v>14386.7</v>
      </c>
    </row>
    <row r="21" spans="1:4" s="130" customFormat="1" ht="14.25">
      <c r="A21" s="124">
        <v>14</v>
      </c>
      <c r="B21" s="125" t="s">
        <v>135</v>
      </c>
      <c r="C21" s="126" t="s">
        <v>35</v>
      </c>
      <c r="D21" s="173">
        <f>'ALOCARE ECO CF ANEXA 18'!I22</f>
        <v>21773.53</v>
      </c>
    </row>
    <row r="22" spans="1:4" s="130" customFormat="1" ht="14.25">
      <c r="A22" s="124">
        <v>15</v>
      </c>
      <c r="B22" s="125" t="s">
        <v>136</v>
      </c>
      <c r="C22" s="126" t="s">
        <v>36</v>
      </c>
      <c r="D22" s="173">
        <f>'ALOCARE ECO CF ANEXA 18'!I23</f>
        <v>3100.05</v>
      </c>
    </row>
    <row r="23" spans="1:4" s="130" customFormat="1" ht="14.25">
      <c r="A23" s="124">
        <v>16</v>
      </c>
      <c r="B23" s="125" t="s">
        <v>137</v>
      </c>
      <c r="C23" s="126" t="s">
        <v>37</v>
      </c>
      <c r="D23" s="173">
        <f>'ALOCARE ECO CF ANEXA 18'!I24</f>
        <v>3000</v>
      </c>
    </row>
    <row r="24" spans="1:4" s="130" customFormat="1" ht="14.25">
      <c r="A24" s="124">
        <v>17</v>
      </c>
      <c r="B24" s="125" t="s">
        <v>138</v>
      </c>
      <c r="C24" s="126" t="s">
        <v>38</v>
      </c>
      <c r="D24" s="173">
        <f>'ALOCARE ECO CF ANEXA 18'!I25</f>
        <v>16816.65</v>
      </c>
    </row>
    <row r="25" spans="1:4" s="130" customFormat="1" ht="14.25">
      <c r="A25" s="124">
        <v>18</v>
      </c>
      <c r="B25" s="125" t="s">
        <v>139</v>
      </c>
      <c r="C25" s="126" t="s">
        <v>39</v>
      </c>
      <c r="D25" s="173">
        <f>'ALOCARE ECO CF ANEXA 18'!I26</f>
        <v>9175.02</v>
      </c>
    </row>
    <row r="26" spans="1:4" s="130" customFormat="1" ht="14.25">
      <c r="A26" s="124">
        <v>19</v>
      </c>
      <c r="B26" s="125" t="s">
        <v>140</v>
      </c>
      <c r="C26" s="126" t="s">
        <v>40</v>
      </c>
      <c r="D26" s="173">
        <f>'ALOCARE ECO CF ANEXA 18'!I27</f>
        <v>5016.78</v>
      </c>
    </row>
    <row r="27" spans="1:4" s="130" customFormat="1" ht="14.25">
      <c r="A27" s="124">
        <v>20</v>
      </c>
      <c r="B27" s="125" t="s">
        <v>141</v>
      </c>
      <c r="C27" s="126" t="s">
        <v>41</v>
      </c>
      <c r="D27" s="173">
        <f>'ALOCARE ECO CF ANEXA 18'!I28</f>
        <v>5762.17</v>
      </c>
    </row>
    <row r="28" spans="1:4" s="130" customFormat="1" ht="14.25">
      <c r="A28" s="124">
        <v>21</v>
      </c>
      <c r="B28" s="125" t="s">
        <v>142</v>
      </c>
      <c r="C28" s="126" t="s">
        <v>42</v>
      </c>
      <c r="D28" s="173">
        <f>'ALOCARE ECO CF ANEXA 18'!I29</f>
        <v>4240.77</v>
      </c>
    </row>
    <row r="29" spans="1:4" s="130" customFormat="1" ht="14.25">
      <c r="A29" s="124">
        <v>22</v>
      </c>
      <c r="B29" s="125" t="s">
        <v>143</v>
      </c>
      <c r="C29" s="126" t="s">
        <v>43</v>
      </c>
      <c r="D29" s="173">
        <f>'ALOCARE ECO CF ANEXA 18'!I30</f>
        <v>13282.68</v>
      </c>
    </row>
    <row r="30" spans="1:4" s="130" customFormat="1" ht="14.25">
      <c r="A30" s="124">
        <v>23</v>
      </c>
      <c r="B30" s="125" t="s">
        <v>144</v>
      </c>
      <c r="C30" s="126" t="s">
        <v>44</v>
      </c>
      <c r="D30" s="173">
        <f>'ALOCARE ECO CF ANEXA 18'!I31</f>
        <v>5838.04</v>
      </c>
    </row>
    <row r="31" spans="1:4" s="130" customFormat="1" ht="14.25">
      <c r="A31" s="124">
        <v>24</v>
      </c>
      <c r="B31" s="125" t="s">
        <v>145</v>
      </c>
      <c r="C31" s="126" t="s">
        <v>45</v>
      </c>
      <c r="D31" s="173">
        <f>'ALOCARE ECO CF ANEXA 18'!I32</f>
        <v>4582.85</v>
      </c>
    </row>
    <row r="32" spans="1:4" s="130" customFormat="1" ht="14.25">
      <c r="A32" s="124">
        <v>25</v>
      </c>
      <c r="B32" s="125" t="s">
        <v>146</v>
      </c>
      <c r="C32" s="126" t="s">
        <v>46</v>
      </c>
      <c r="D32" s="173">
        <f>'ALOCARE ECO CF ANEXA 18'!I33</f>
        <v>19870.11</v>
      </c>
    </row>
    <row r="33" spans="1:4" s="130" customFormat="1" ht="14.25">
      <c r="A33" s="124">
        <v>26</v>
      </c>
      <c r="B33" s="125" t="s">
        <v>147</v>
      </c>
      <c r="C33" s="126" t="s">
        <v>47</v>
      </c>
      <c r="D33" s="173">
        <f>'ALOCARE ECO CF ANEXA 18'!I34</f>
        <v>13948.21</v>
      </c>
    </row>
    <row r="34" spans="1:4" s="130" customFormat="1" ht="14.25">
      <c r="A34" s="124">
        <v>27</v>
      </c>
      <c r="B34" s="125" t="s">
        <v>148</v>
      </c>
      <c r="C34" s="126" t="s">
        <v>48</v>
      </c>
      <c r="D34" s="173">
        <f>'ALOCARE ECO CF ANEXA 18'!I35</f>
        <v>4170.22</v>
      </c>
    </row>
    <row r="35" spans="1:4" s="130" customFormat="1" ht="14.25">
      <c r="A35" s="124">
        <v>28</v>
      </c>
      <c r="B35" s="125" t="s">
        <v>149</v>
      </c>
      <c r="C35" s="126" t="s">
        <v>49</v>
      </c>
      <c r="D35" s="173">
        <f>'ALOCARE ECO CF ANEXA 18'!I36</f>
        <v>3600</v>
      </c>
    </row>
    <row r="36" spans="1:4" s="130" customFormat="1" ht="14.25">
      <c r="A36" s="124">
        <v>29</v>
      </c>
      <c r="B36" s="125" t="s">
        <v>150</v>
      </c>
      <c r="C36" s="126" t="s">
        <v>50</v>
      </c>
      <c r="D36" s="173">
        <f>'ALOCARE ECO CF ANEXA 18'!I37</f>
        <v>11392.57</v>
      </c>
    </row>
    <row r="37" spans="1:4" s="130" customFormat="1" ht="14.25">
      <c r="A37" s="124">
        <v>30</v>
      </c>
      <c r="B37" s="125" t="s">
        <v>151</v>
      </c>
      <c r="C37" s="126" t="s">
        <v>51</v>
      </c>
      <c r="D37" s="173">
        <f>'ALOCARE ECO CF ANEXA 18'!I38</f>
        <v>5856.68</v>
      </c>
    </row>
    <row r="38" spans="1:4" s="130" customFormat="1" ht="14.25">
      <c r="A38" s="124">
        <v>31</v>
      </c>
      <c r="B38" s="125" t="s">
        <v>152</v>
      </c>
      <c r="C38" s="126" t="s">
        <v>52</v>
      </c>
      <c r="D38" s="173">
        <f>'ALOCARE ECO CF ANEXA 18'!I39</f>
        <v>4126.29</v>
      </c>
    </row>
    <row r="39" spans="1:4" s="130" customFormat="1" ht="14.25">
      <c r="A39" s="124">
        <v>32</v>
      </c>
      <c r="B39" s="125" t="s">
        <v>153</v>
      </c>
      <c r="C39" s="126" t="s">
        <v>53</v>
      </c>
      <c r="D39" s="173">
        <f>'ALOCARE ECO CF ANEXA 18'!I40</f>
        <v>5714.25</v>
      </c>
    </row>
    <row r="40" spans="1:4" s="130" customFormat="1" ht="14.25">
      <c r="A40" s="124">
        <v>33</v>
      </c>
      <c r="B40" s="125" t="s">
        <v>154</v>
      </c>
      <c r="C40" s="126" t="s">
        <v>54</v>
      </c>
      <c r="D40" s="173">
        <f>'ALOCARE ECO CF ANEXA 18'!I41</f>
        <v>5285.65</v>
      </c>
    </row>
    <row r="41" spans="1:4" s="130" customFormat="1" ht="25.5">
      <c r="A41" s="124">
        <v>34</v>
      </c>
      <c r="B41" s="125" t="s">
        <v>155</v>
      </c>
      <c r="C41" s="126" t="s">
        <v>55</v>
      </c>
      <c r="D41" s="173">
        <f>'ALOCARE ECO CF ANEXA 18'!I42</f>
        <v>9959.01</v>
      </c>
    </row>
    <row r="42" spans="1:4" s="130" customFormat="1" ht="14.25">
      <c r="A42" s="124">
        <v>35</v>
      </c>
      <c r="B42" s="125" t="s">
        <v>156</v>
      </c>
      <c r="C42" s="133" t="s">
        <v>56</v>
      </c>
      <c r="D42" s="173">
        <f>'ALOCARE ECO CF ANEXA 18'!I43</f>
        <v>10898.74</v>
      </c>
    </row>
    <row r="43" spans="1:4" s="130" customFormat="1" ht="14.25">
      <c r="A43" s="124">
        <v>36</v>
      </c>
      <c r="B43" s="125" t="s">
        <v>157</v>
      </c>
      <c r="C43" s="133" t="s">
        <v>57</v>
      </c>
      <c r="D43" s="173">
        <f>'ALOCARE ECO CF ANEXA 18'!I44</f>
        <v>11839.8</v>
      </c>
    </row>
    <row r="44" spans="1:4" s="130" customFormat="1" ht="14.25">
      <c r="A44" s="124">
        <v>37</v>
      </c>
      <c r="B44" s="125" t="s">
        <v>158</v>
      </c>
      <c r="C44" s="133" t="s">
        <v>58</v>
      </c>
      <c r="D44" s="173">
        <f>'ALOCARE ECO CF ANEXA 18'!I45</f>
        <v>4302</v>
      </c>
    </row>
    <row r="45" spans="1:4" s="130" customFormat="1" ht="14.25">
      <c r="A45" s="124">
        <v>38</v>
      </c>
      <c r="B45" s="125" t="s">
        <v>159</v>
      </c>
      <c r="C45" s="133" t="s">
        <v>59</v>
      </c>
      <c r="D45" s="173">
        <f>'ALOCARE ECO CF ANEXA 18'!I46</f>
        <v>4199.999999999999</v>
      </c>
    </row>
    <row r="46" spans="1:4" s="130" customFormat="1" ht="14.25">
      <c r="A46" s="124">
        <v>39</v>
      </c>
      <c r="B46" s="125" t="s">
        <v>160</v>
      </c>
      <c r="C46" s="133" t="s">
        <v>60</v>
      </c>
      <c r="D46" s="173">
        <f>'ALOCARE ECO CF ANEXA 18'!I47</f>
        <v>4982.17</v>
      </c>
    </row>
    <row r="47" spans="1:4" s="130" customFormat="1" ht="14.25">
      <c r="A47" s="124">
        <v>40</v>
      </c>
      <c r="B47" s="125" t="s">
        <v>161</v>
      </c>
      <c r="C47" s="133" t="s">
        <v>61</v>
      </c>
      <c r="D47" s="173">
        <f>'ALOCARE ECO CF ANEXA 18'!I48</f>
        <v>19130.03</v>
      </c>
    </row>
    <row r="48" spans="1:4" s="130" customFormat="1" ht="14.25">
      <c r="A48" s="124">
        <v>41</v>
      </c>
      <c r="B48" s="125" t="s">
        <v>162</v>
      </c>
      <c r="C48" s="133" t="s">
        <v>62</v>
      </c>
      <c r="D48" s="173">
        <f>'ALOCARE ECO CF ANEXA 18'!I49</f>
        <v>18000</v>
      </c>
    </row>
    <row r="49" spans="1:4" s="130" customFormat="1" ht="14.25">
      <c r="A49" s="124">
        <v>42</v>
      </c>
      <c r="B49" s="125" t="s">
        <v>163</v>
      </c>
      <c r="C49" s="133" t="s">
        <v>63</v>
      </c>
      <c r="D49" s="173">
        <f>'ALOCARE ECO CF ANEXA 18'!I50</f>
        <v>5511.93</v>
      </c>
    </row>
    <row r="50" spans="1:4" s="130" customFormat="1" ht="14.25">
      <c r="A50" s="124">
        <v>43</v>
      </c>
      <c r="B50" s="125" t="s">
        <v>164</v>
      </c>
      <c r="C50" s="133" t="s">
        <v>64</v>
      </c>
      <c r="D50" s="173">
        <f>'ALOCARE ECO CF ANEXA 18'!I51</f>
        <v>25973.03</v>
      </c>
    </row>
    <row r="51" spans="1:4" s="130" customFormat="1" ht="14.25">
      <c r="A51" s="124">
        <v>44</v>
      </c>
      <c r="B51" s="125" t="s">
        <v>165</v>
      </c>
      <c r="C51" s="133" t="s">
        <v>65</v>
      </c>
      <c r="D51" s="173">
        <f>'ALOCARE ECO CF ANEXA 18'!I52</f>
        <v>3965.24</v>
      </c>
    </row>
    <row r="52" spans="1:4" s="130" customFormat="1" ht="14.25">
      <c r="A52" s="124">
        <v>45</v>
      </c>
      <c r="B52" s="125" t="s">
        <v>166</v>
      </c>
      <c r="C52" s="133" t="s">
        <v>66</v>
      </c>
      <c r="D52" s="173">
        <f>'ALOCARE ECO CF ANEXA 18'!I53</f>
        <v>7004.05</v>
      </c>
    </row>
    <row r="53" spans="1:4" s="130" customFormat="1" ht="14.25">
      <c r="A53" s="124">
        <v>46</v>
      </c>
      <c r="B53" s="125" t="s">
        <v>167</v>
      </c>
      <c r="C53" s="133" t="s">
        <v>67</v>
      </c>
      <c r="D53" s="173">
        <f>'ALOCARE ECO CF ANEXA 18'!I54</f>
        <v>6864.29</v>
      </c>
    </row>
    <row r="54" spans="1:4" s="130" customFormat="1" ht="14.25">
      <c r="A54" s="124">
        <v>47</v>
      </c>
      <c r="B54" s="125" t="s">
        <v>168</v>
      </c>
      <c r="C54" s="133" t="s">
        <v>68</v>
      </c>
      <c r="D54" s="173">
        <f>'ALOCARE ECO CF ANEXA 18'!I55</f>
        <v>20044.48</v>
      </c>
    </row>
    <row r="55" spans="1:4" s="130" customFormat="1" ht="14.25">
      <c r="A55" s="124">
        <v>48</v>
      </c>
      <c r="B55" s="125" t="s">
        <v>169</v>
      </c>
      <c r="C55" s="133" t="s">
        <v>69</v>
      </c>
      <c r="D55" s="173">
        <f>'ALOCARE ECO CF ANEXA 18'!I56</f>
        <v>2883.08</v>
      </c>
    </row>
    <row r="56" spans="1:4" s="130" customFormat="1" ht="14.25">
      <c r="A56" s="124">
        <v>49</v>
      </c>
      <c r="B56" s="125" t="s">
        <v>170</v>
      </c>
      <c r="C56" s="133" t="s">
        <v>70</v>
      </c>
      <c r="D56" s="173">
        <f>'ALOCARE ECO CF ANEXA 18'!I57</f>
        <v>4183.53</v>
      </c>
    </row>
    <row r="57" spans="1:4" s="130" customFormat="1" ht="14.25">
      <c r="A57" s="124">
        <v>50</v>
      </c>
      <c r="B57" s="125" t="s">
        <v>171</v>
      </c>
      <c r="C57" s="134" t="s">
        <v>71</v>
      </c>
      <c r="D57" s="173">
        <f>'ALOCARE ECO CF ANEXA 18'!I58</f>
        <v>1800</v>
      </c>
    </row>
    <row r="58" spans="1:4" s="130" customFormat="1" ht="14.25">
      <c r="A58" s="124">
        <v>51</v>
      </c>
      <c r="B58" s="125" t="s">
        <v>172</v>
      </c>
      <c r="C58" s="124" t="s">
        <v>72</v>
      </c>
      <c r="D58" s="173">
        <f>'ALOCARE ECO CF ANEXA 18'!I59</f>
        <v>4669.37</v>
      </c>
    </row>
    <row r="59" spans="1:4" s="130" customFormat="1" ht="14.25">
      <c r="A59" s="124">
        <v>52</v>
      </c>
      <c r="B59" s="125" t="s">
        <v>173</v>
      </c>
      <c r="C59" s="124" t="s">
        <v>73</v>
      </c>
      <c r="D59" s="173">
        <f>'ALOCARE ECO CF ANEXA 18'!I60</f>
        <v>5798.3</v>
      </c>
    </row>
    <row r="60" spans="1:4" s="130" customFormat="1" ht="14.25">
      <c r="A60" s="124">
        <v>53</v>
      </c>
      <c r="B60" s="125" t="s">
        <v>174</v>
      </c>
      <c r="C60" s="124" t="s">
        <v>74</v>
      </c>
      <c r="D60" s="173">
        <f>'ALOCARE ECO CF ANEXA 18'!I61</f>
        <v>2925.68</v>
      </c>
    </row>
    <row r="61" spans="1:4" ht="26.25">
      <c r="A61" s="124">
        <v>54</v>
      </c>
      <c r="B61" s="125" t="s">
        <v>175</v>
      </c>
      <c r="C61" s="126" t="s">
        <v>75</v>
      </c>
      <c r="D61" s="173">
        <f>'ALOCARE ECO CF ANEXA 18'!I62</f>
        <v>6209.41</v>
      </c>
    </row>
    <row r="62" spans="1:4" ht="15">
      <c r="A62" s="124">
        <v>55</v>
      </c>
      <c r="B62" s="125" t="s">
        <v>176</v>
      </c>
      <c r="C62" s="126" t="s">
        <v>76</v>
      </c>
      <c r="D62" s="173">
        <f>'ALOCARE ECO CF ANEXA 18'!I63</f>
        <v>2909.7</v>
      </c>
    </row>
    <row r="63" spans="1:4" ht="15">
      <c r="A63" s="124">
        <v>56</v>
      </c>
      <c r="B63" s="125" t="s">
        <v>177</v>
      </c>
      <c r="C63" s="126" t="s">
        <v>77</v>
      </c>
      <c r="D63" s="173">
        <f>'ALOCARE ECO CF ANEXA 18'!I64</f>
        <v>3624.29</v>
      </c>
    </row>
    <row r="64" spans="1:4" ht="15">
      <c r="A64" s="124">
        <v>57</v>
      </c>
      <c r="B64" s="125" t="s">
        <v>178</v>
      </c>
      <c r="C64" s="126" t="s">
        <v>78</v>
      </c>
      <c r="D64" s="173">
        <f>'ALOCARE ECO CF ANEXA 18'!I65</f>
        <v>11387.24</v>
      </c>
    </row>
    <row r="65" spans="1:4" ht="15">
      <c r="A65" s="124">
        <v>58</v>
      </c>
      <c r="B65" s="125" t="s">
        <v>179</v>
      </c>
      <c r="C65" s="126" t="s">
        <v>79</v>
      </c>
      <c r="D65" s="173">
        <f>'ALOCARE ECO CF ANEXA 18'!I66</f>
        <v>4287.35</v>
      </c>
    </row>
    <row r="66" spans="1:4" ht="15">
      <c r="A66" s="124">
        <v>59</v>
      </c>
      <c r="B66" s="125" t="s">
        <v>180</v>
      </c>
      <c r="C66" s="126" t="s">
        <v>80</v>
      </c>
      <c r="D66" s="173">
        <f>'ALOCARE ECO CF ANEXA 18'!I67</f>
        <v>15675.93</v>
      </c>
    </row>
    <row r="67" spans="1:4" ht="15">
      <c r="A67" s="124">
        <v>60</v>
      </c>
      <c r="B67" s="125" t="s">
        <v>181</v>
      </c>
      <c r="C67" s="126" t="s">
        <v>81</v>
      </c>
      <c r="D67" s="173">
        <f>'ALOCARE ECO CF ANEXA 18'!I68</f>
        <v>15011.35</v>
      </c>
    </row>
    <row r="68" spans="1:4" ht="15">
      <c r="A68" s="124">
        <v>61</v>
      </c>
      <c r="B68" s="125" t="s">
        <v>182</v>
      </c>
      <c r="C68" s="126" t="s">
        <v>82</v>
      </c>
      <c r="D68" s="173">
        <f>'ALOCARE ECO CF ANEXA 18'!I69</f>
        <v>5448.04</v>
      </c>
    </row>
    <row r="69" spans="1:4" ht="15">
      <c r="A69" s="124">
        <v>62</v>
      </c>
      <c r="B69" s="125" t="s">
        <v>183</v>
      </c>
      <c r="C69" s="126" t="s">
        <v>83</v>
      </c>
      <c r="D69" s="173">
        <f>'ALOCARE ECO CF ANEXA 18'!I70</f>
        <v>7568.42</v>
      </c>
    </row>
    <row r="70" spans="1:4" ht="26.25">
      <c r="A70" s="124">
        <v>63</v>
      </c>
      <c r="B70" s="125" t="s">
        <v>184</v>
      </c>
      <c r="C70" s="126" t="s">
        <v>84</v>
      </c>
      <c r="D70" s="173">
        <f>'ALOCARE ECO CF ANEXA 18'!I71</f>
        <v>5913.91</v>
      </c>
    </row>
    <row r="71" spans="1:4" ht="15">
      <c r="A71" s="124">
        <v>64</v>
      </c>
      <c r="B71" s="125" t="s">
        <v>185</v>
      </c>
      <c r="C71" s="126" t="s">
        <v>85</v>
      </c>
      <c r="D71" s="173">
        <f>'ALOCARE ECO CF ANEXA 18'!I72</f>
        <v>16362.76</v>
      </c>
    </row>
    <row r="72" spans="1:4" ht="15">
      <c r="A72" s="124">
        <v>65</v>
      </c>
      <c r="B72" s="125" t="s">
        <v>186</v>
      </c>
      <c r="C72" s="126" t="s">
        <v>86</v>
      </c>
      <c r="D72" s="173">
        <f>'ALOCARE ECO CF ANEXA 18'!I73</f>
        <v>3479.4</v>
      </c>
    </row>
    <row r="73" spans="1:4" ht="15">
      <c r="A73" s="124">
        <v>66</v>
      </c>
      <c r="B73" s="125" t="s">
        <v>187</v>
      </c>
      <c r="C73" s="126" t="s">
        <v>87</v>
      </c>
      <c r="D73" s="173">
        <f>'ALOCARE ECO CF ANEXA 18'!I74</f>
        <v>3898.68</v>
      </c>
    </row>
    <row r="74" spans="1:4" ht="15">
      <c r="A74" s="124">
        <v>67</v>
      </c>
      <c r="B74" s="125" t="s">
        <v>188</v>
      </c>
      <c r="C74" s="126" t="s">
        <v>88</v>
      </c>
      <c r="D74" s="173">
        <f>'ALOCARE ECO CF ANEXA 18'!I75</f>
        <v>4098.34</v>
      </c>
    </row>
    <row r="75" spans="1:4" ht="15">
      <c r="A75" s="124">
        <v>68</v>
      </c>
      <c r="B75" s="125" t="s">
        <v>189</v>
      </c>
      <c r="C75" s="126" t="s">
        <v>89</v>
      </c>
      <c r="D75" s="173">
        <f>'ALOCARE ECO CF ANEXA 18'!I76</f>
        <v>4638.75</v>
      </c>
    </row>
    <row r="76" spans="1:4" ht="15">
      <c r="A76" s="124">
        <v>69</v>
      </c>
      <c r="B76" s="125" t="s">
        <v>190</v>
      </c>
      <c r="C76" s="126" t="s">
        <v>90</v>
      </c>
      <c r="D76" s="173">
        <f>'ALOCARE ECO CF ANEXA 18'!I77</f>
        <v>4950</v>
      </c>
    </row>
    <row r="77" spans="1:4" ht="15">
      <c r="A77" s="124">
        <v>70</v>
      </c>
      <c r="B77" s="125" t="s">
        <v>191</v>
      </c>
      <c r="C77" s="126" t="s">
        <v>91</v>
      </c>
      <c r="D77" s="173">
        <f>'ALOCARE ECO CF ANEXA 18'!I78</f>
        <v>3832.13</v>
      </c>
    </row>
    <row r="78" spans="1:4" ht="15">
      <c r="A78" s="124">
        <v>71</v>
      </c>
      <c r="B78" s="125" t="s">
        <v>192</v>
      </c>
      <c r="C78" s="126" t="s">
        <v>92</v>
      </c>
      <c r="D78" s="173">
        <f>'ALOCARE ECO CF ANEXA 18'!I79</f>
        <v>10789.6</v>
      </c>
    </row>
    <row r="79" spans="1:4" ht="15">
      <c r="A79" s="124">
        <v>72</v>
      </c>
      <c r="B79" s="125" t="s">
        <v>193</v>
      </c>
      <c r="C79" s="126" t="s">
        <v>93</v>
      </c>
      <c r="D79" s="173">
        <f>'ALOCARE ECO CF ANEXA 18'!I80</f>
        <v>3300</v>
      </c>
    </row>
    <row r="80" spans="1:4" ht="15">
      <c r="A80" s="124">
        <v>73</v>
      </c>
      <c r="B80" s="125" t="s">
        <v>194</v>
      </c>
      <c r="C80" s="126" t="s">
        <v>94</v>
      </c>
      <c r="D80" s="173">
        <f>'ALOCARE ECO CF ANEXA 18'!I81</f>
        <v>29546.93</v>
      </c>
    </row>
    <row r="81" spans="1:4" ht="15">
      <c r="A81" s="124">
        <v>74</v>
      </c>
      <c r="B81" s="125" t="s">
        <v>195</v>
      </c>
      <c r="C81" s="133" t="s">
        <v>95</v>
      </c>
      <c r="D81" s="173">
        <f>'ALOCARE ECO CF ANEXA 18'!I82</f>
        <v>7086.58</v>
      </c>
    </row>
    <row r="82" spans="1:4" ht="15">
      <c r="A82" s="124">
        <v>75</v>
      </c>
      <c r="B82" s="125" t="s">
        <v>196</v>
      </c>
      <c r="C82" s="126" t="s">
        <v>96</v>
      </c>
      <c r="D82" s="173">
        <f>'ALOCARE ECO CF ANEXA 18'!I83</f>
        <v>2852.47</v>
      </c>
    </row>
    <row r="83" spans="1:4" ht="15">
      <c r="A83" s="124">
        <v>76</v>
      </c>
      <c r="B83" s="125" t="s">
        <v>197</v>
      </c>
      <c r="C83" s="133" t="s">
        <v>97</v>
      </c>
      <c r="D83" s="173">
        <f>'ALOCARE ECO CF ANEXA 18'!I84</f>
        <v>6028.38</v>
      </c>
    </row>
    <row r="84" spans="1:4" ht="15">
      <c r="A84" s="124">
        <v>77</v>
      </c>
      <c r="B84" s="125" t="s">
        <v>198</v>
      </c>
      <c r="C84" s="126" t="s">
        <v>98</v>
      </c>
      <c r="D84" s="173">
        <f>'ALOCARE ECO CF ANEXA 18'!I85</f>
        <v>3110.69</v>
      </c>
    </row>
    <row r="85" spans="1:4" ht="15">
      <c r="A85" s="124">
        <v>78</v>
      </c>
      <c r="B85" s="125" t="s">
        <v>199</v>
      </c>
      <c r="C85" s="126" t="s">
        <v>99</v>
      </c>
      <c r="D85" s="173">
        <f>'ALOCARE ECO CF ANEXA 18'!I86</f>
        <v>6379.78</v>
      </c>
    </row>
    <row r="86" spans="1:4" ht="15">
      <c r="A86" s="124">
        <v>79</v>
      </c>
      <c r="B86" s="125" t="s">
        <v>200</v>
      </c>
      <c r="C86" s="126" t="s">
        <v>100</v>
      </c>
      <c r="D86" s="173">
        <f>'ALOCARE ECO CF ANEXA 18'!I87</f>
        <v>5457.36</v>
      </c>
    </row>
    <row r="87" spans="1:4" ht="15">
      <c r="A87" s="124">
        <v>80</v>
      </c>
      <c r="B87" s="125" t="s">
        <v>201</v>
      </c>
      <c r="C87" s="126" t="s">
        <v>101</v>
      </c>
      <c r="D87" s="173">
        <f>'ALOCARE ECO CF ANEXA 18'!I88</f>
        <v>5349.54</v>
      </c>
    </row>
    <row r="88" spans="1:4" ht="15">
      <c r="A88" s="124">
        <v>81</v>
      </c>
      <c r="B88" s="125" t="s">
        <v>202</v>
      </c>
      <c r="C88" s="126" t="s">
        <v>102</v>
      </c>
      <c r="D88" s="173">
        <f>'ALOCARE ECO CF ANEXA 18'!I89</f>
        <v>3699.02</v>
      </c>
    </row>
    <row r="89" spans="1:4" ht="15">
      <c r="A89" s="124">
        <v>82</v>
      </c>
      <c r="B89" s="125" t="s">
        <v>203</v>
      </c>
      <c r="C89" s="133" t="s">
        <v>103</v>
      </c>
      <c r="D89" s="173">
        <f>'ALOCARE ECO CF ANEXA 18'!I90</f>
        <v>4164.9</v>
      </c>
    </row>
    <row r="90" spans="1:4" ht="15">
      <c r="A90" s="124">
        <v>83</v>
      </c>
      <c r="B90" s="125" t="s">
        <v>204</v>
      </c>
      <c r="C90" s="133" t="s">
        <v>104</v>
      </c>
      <c r="D90" s="173">
        <f>'ALOCARE ECO CF ANEXA 18'!I91</f>
        <v>797.31</v>
      </c>
    </row>
    <row r="91" spans="1:4" ht="15">
      <c r="A91" s="124">
        <v>84</v>
      </c>
      <c r="B91" s="125" t="s">
        <v>205</v>
      </c>
      <c r="C91" s="126" t="s">
        <v>105</v>
      </c>
      <c r="D91" s="173">
        <f>'ALOCARE ECO CF ANEXA 18'!I92</f>
        <v>5448.04</v>
      </c>
    </row>
    <row r="92" spans="1:4" ht="15">
      <c r="A92" s="124">
        <v>85</v>
      </c>
      <c r="B92" s="125" t="s">
        <v>206</v>
      </c>
      <c r="C92" s="133" t="s">
        <v>106</v>
      </c>
      <c r="D92" s="173">
        <f>'ALOCARE ECO CF ANEXA 18'!I93</f>
        <v>3965.24</v>
      </c>
    </row>
    <row r="93" spans="1:4" ht="15">
      <c r="A93" s="124">
        <v>86</v>
      </c>
      <c r="B93" s="125" t="s">
        <v>207</v>
      </c>
      <c r="C93" s="133" t="s">
        <v>107</v>
      </c>
      <c r="D93" s="173">
        <f>'ALOCARE ECO CF ANEXA 18'!I94</f>
        <v>4268.72</v>
      </c>
    </row>
    <row r="94" spans="1:4" ht="41.25" customHeight="1">
      <c r="A94" s="223" t="s">
        <v>293</v>
      </c>
      <c r="B94" s="223"/>
      <c r="C94" s="223"/>
      <c r="D94" s="173">
        <f>'ALOCARE ECO CF ANEXA 18'!I95</f>
        <v>650476.8499999999</v>
      </c>
    </row>
    <row r="97" ht="16.5">
      <c r="D97" s="87"/>
    </row>
    <row r="98" ht="16.5">
      <c r="D98" s="87"/>
    </row>
  </sheetData>
  <sheetProtection/>
  <mergeCells count="1">
    <mergeCell ref="A94:C9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4"/>
  <sheetViews>
    <sheetView zoomScalePageLayoutView="0" workbookViewId="0" topLeftCell="A82">
      <selection activeCell="F8" sqref="F8:F93"/>
    </sheetView>
  </sheetViews>
  <sheetFormatPr defaultColWidth="9.140625" defaultRowHeight="15"/>
  <cols>
    <col min="1" max="1" width="8.00390625" style="114" customWidth="1"/>
    <col min="2" max="2" width="10.00390625" style="114" customWidth="1"/>
    <col min="3" max="3" width="39.7109375" style="114" customWidth="1"/>
    <col min="4" max="4" width="15.7109375" style="114" customWidth="1"/>
    <col min="5" max="5" width="13.00390625" style="114" customWidth="1"/>
    <col min="6" max="6" width="16.00390625" style="114" customWidth="1"/>
    <col min="7" max="7" width="11.57421875" style="114" bestFit="1" customWidth="1"/>
    <col min="8" max="16384" width="9.140625" style="114" customWidth="1"/>
  </cols>
  <sheetData>
    <row r="2" ht="39">
      <c r="C2" s="170" t="s">
        <v>290</v>
      </c>
    </row>
    <row r="3" spans="2:3" s="116" customFormat="1" ht="15.75">
      <c r="B3" s="117"/>
      <c r="C3" s="119" t="s">
        <v>297</v>
      </c>
    </row>
    <row r="4" spans="2:3" s="116" customFormat="1" ht="15.75">
      <c r="B4" s="117"/>
      <c r="C4" s="119"/>
    </row>
    <row r="5" spans="2:3" s="116" customFormat="1" ht="15.75">
      <c r="B5" s="117"/>
      <c r="C5" s="119"/>
    </row>
    <row r="7" spans="1:6" ht="60" customHeight="1">
      <c r="A7" s="171" t="s">
        <v>18</v>
      </c>
      <c r="B7" s="171" t="s">
        <v>218</v>
      </c>
      <c r="C7" s="171" t="s">
        <v>20</v>
      </c>
      <c r="D7" s="172" t="s">
        <v>298</v>
      </c>
      <c r="E7" s="174" t="s">
        <v>299</v>
      </c>
      <c r="F7" s="172" t="s">
        <v>300</v>
      </c>
    </row>
    <row r="8" spans="1:6" s="130" customFormat="1" ht="29.25" customHeight="1">
      <c r="A8" s="124">
        <v>1</v>
      </c>
      <c r="B8" s="125" t="s">
        <v>122</v>
      </c>
      <c r="C8" s="126" t="s">
        <v>22</v>
      </c>
      <c r="D8" s="173">
        <f>'ECOCLIN IUNIE'!D8</f>
        <v>3000</v>
      </c>
      <c r="E8" s="175"/>
      <c r="F8" s="127">
        <f>D8+E8</f>
        <v>3000</v>
      </c>
    </row>
    <row r="9" spans="1:6" s="130" customFormat="1" ht="15">
      <c r="A9" s="124">
        <v>2</v>
      </c>
      <c r="B9" s="125" t="s">
        <v>123</v>
      </c>
      <c r="C9" s="126" t="s">
        <v>23</v>
      </c>
      <c r="D9" s="173">
        <f>'ECOCLIN IUNIE'!D9</f>
        <v>7634.98</v>
      </c>
      <c r="E9" s="175"/>
      <c r="F9" s="127">
        <f aca="true" t="shared" si="0" ref="F9:F72">D9+E9</f>
        <v>7634.98</v>
      </c>
    </row>
    <row r="10" spans="1:6" s="130" customFormat="1" ht="15">
      <c r="A10" s="124">
        <v>3</v>
      </c>
      <c r="B10" s="125" t="s">
        <v>124</v>
      </c>
      <c r="C10" s="126" t="s">
        <v>24</v>
      </c>
      <c r="D10" s="173">
        <f>'ECOCLIN IUNIE'!D10</f>
        <v>5288.31</v>
      </c>
      <c r="E10" s="175"/>
      <c r="F10" s="127">
        <f t="shared" si="0"/>
        <v>5288.31</v>
      </c>
    </row>
    <row r="11" spans="1:6" s="130" customFormat="1" ht="15">
      <c r="A11" s="124">
        <v>4</v>
      </c>
      <c r="B11" s="125" t="s">
        <v>125</v>
      </c>
      <c r="C11" s="126" t="s">
        <v>25</v>
      </c>
      <c r="D11" s="173">
        <f>'ECOCLIN IUNIE'!D11</f>
        <v>14266.33</v>
      </c>
      <c r="E11" s="175"/>
      <c r="F11" s="127">
        <f t="shared" si="0"/>
        <v>14266.33</v>
      </c>
    </row>
    <row r="12" spans="1:6" s="130" customFormat="1" ht="15">
      <c r="A12" s="124">
        <v>5</v>
      </c>
      <c r="B12" s="125" t="s">
        <v>126</v>
      </c>
      <c r="C12" s="126" t="s">
        <v>26</v>
      </c>
      <c r="D12" s="173">
        <f>'ECOCLIN IUNIE'!D12</f>
        <v>4231.45</v>
      </c>
      <c r="E12" s="175"/>
      <c r="F12" s="127">
        <f t="shared" si="0"/>
        <v>4231.45</v>
      </c>
    </row>
    <row r="13" spans="1:6" s="130" customFormat="1" ht="15">
      <c r="A13" s="124">
        <v>6</v>
      </c>
      <c r="B13" s="125" t="s">
        <v>127</v>
      </c>
      <c r="C13" s="126" t="s">
        <v>27</v>
      </c>
      <c r="D13" s="173">
        <f>'ECOCLIN IUNIE'!D13</f>
        <v>4364.56</v>
      </c>
      <c r="E13" s="175"/>
      <c r="F13" s="127">
        <f t="shared" si="0"/>
        <v>4364.56</v>
      </c>
    </row>
    <row r="14" spans="1:6" s="130" customFormat="1" ht="15">
      <c r="A14" s="124">
        <v>7</v>
      </c>
      <c r="B14" s="125" t="s">
        <v>128</v>
      </c>
      <c r="C14" s="126" t="s">
        <v>28</v>
      </c>
      <c r="D14" s="173">
        <f>'ECOCLIN IUNIE'!D14</f>
        <v>4364.56</v>
      </c>
      <c r="E14" s="175"/>
      <c r="F14" s="127">
        <f t="shared" si="0"/>
        <v>4364.56</v>
      </c>
    </row>
    <row r="15" spans="1:6" s="130" customFormat="1" ht="15">
      <c r="A15" s="124">
        <v>8</v>
      </c>
      <c r="B15" s="125" t="s">
        <v>129</v>
      </c>
      <c r="C15" s="126" t="s">
        <v>29</v>
      </c>
      <c r="D15" s="173">
        <f>'ECOCLIN IUNIE'!D15</f>
        <v>8731.77</v>
      </c>
      <c r="E15" s="175"/>
      <c r="F15" s="127">
        <f t="shared" si="0"/>
        <v>8731.77</v>
      </c>
    </row>
    <row r="16" spans="1:6" s="130" customFormat="1" ht="15">
      <c r="A16" s="124">
        <v>9</v>
      </c>
      <c r="B16" s="125" t="s">
        <v>130</v>
      </c>
      <c r="C16" s="126" t="s">
        <v>30</v>
      </c>
      <c r="D16" s="173">
        <f>'ECOCLIN IUNIE'!D16</f>
        <v>11105.06</v>
      </c>
      <c r="E16" s="175"/>
      <c r="F16" s="127">
        <f t="shared" si="0"/>
        <v>11105.06</v>
      </c>
    </row>
    <row r="17" spans="1:6" s="130" customFormat="1" ht="15">
      <c r="A17" s="124">
        <v>10</v>
      </c>
      <c r="B17" s="125" t="s">
        <v>131</v>
      </c>
      <c r="C17" s="126" t="s">
        <v>31</v>
      </c>
      <c r="D17" s="173">
        <f>'ECOCLIN IUNIE'!D17</f>
        <v>2377.28</v>
      </c>
      <c r="E17" s="175"/>
      <c r="F17" s="127">
        <f t="shared" si="0"/>
        <v>2377.28</v>
      </c>
    </row>
    <row r="18" spans="1:6" s="130" customFormat="1" ht="22.5" customHeight="1">
      <c r="A18" s="124">
        <v>11</v>
      </c>
      <c r="B18" s="125" t="s">
        <v>132</v>
      </c>
      <c r="C18" s="126" t="s">
        <v>32</v>
      </c>
      <c r="D18" s="173">
        <f>'ECOCLIN IUNIE'!D18</f>
        <v>4098.34</v>
      </c>
      <c r="E18" s="175"/>
      <c r="F18" s="127">
        <f t="shared" si="0"/>
        <v>4098.34</v>
      </c>
    </row>
    <row r="19" spans="1:6" s="130" customFormat="1" ht="26.25">
      <c r="A19" s="124">
        <v>12</v>
      </c>
      <c r="B19" s="125" t="s">
        <v>133</v>
      </c>
      <c r="C19" s="126" t="s">
        <v>33</v>
      </c>
      <c r="D19" s="173">
        <f>'ECOCLIN IUNIE'!D19</f>
        <v>3600</v>
      </c>
      <c r="E19" s="175"/>
      <c r="F19" s="127">
        <f t="shared" si="0"/>
        <v>3600</v>
      </c>
    </row>
    <row r="20" spans="1:6" s="130" customFormat="1" ht="15">
      <c r="A20" s="124">
        <v>13</v>
      </c>
      <c r="B20" s="125" t="s">
        <v>134</v>
      </c>
      <c r="C20" s="126" t="s">
        <v>34</v>
      </c>
      <c r="D20" s="173">
        <f>'ECOCLIN IUNIE'!D20</f>
        <v>14386.7</v>
      </c>
      <c r="E20" s="175"/>
      <c r="F20" s="127">
        <f t="shared" si="0"/>
        <v>14386.7</v>
      </c>
    </row>
    <row r="21" spans="1:6" s="130" customFormat="1" ht="15">
      <c r="A21" s="124">
        <v>14</v>
      </c>
      <c r="B21" s="125" t="s">
        <v>135</v>
      </c>
      <c r="C21" s="126" t="s">
        <v>35</v>
      </c>
      <c r="D21" s="173">
        <f>'ECOCLIN IUNIE'!D21</f>
        <v>21773.53</v>
      </c>
      <c r="E21" s="175"/>
      <c r="F21" s="127">
        <f t="shared" si="0"/>
        <v>21773.53</v>
      </c>
    </row>
    <row r="22" spans="1:6" s="130" customFormat="1" ht="15">
      <c r="A22" s="124">
        <v>15</v>
      </c>
      <c r="B22" s="125" t="s">
        <v>136</v>
      </c>
      <c r="C22" s="126" t="s">
        <v>36</v>
      </c>
      <c r="D22" s="173">
        <f>'ECOCLIN IUNIE'!D22</f>
        <v>3100.05</v>
      </c>
      <c r="E22" s="175"/>
      <c r="F22" s="127">
        <f t="shared" si="0"/>
        <v>3100.05</v>
      </c>
    </row>
    <row r="23" spans="1:6" s="130" customFormat="1" ht="15">
      <c r="A23" s="124">
        <v>16</v>
      </c>
      <c r="B23" s="125" t="s">
        <v>137</v>
      </c>
      <c r="C23" s="126" t="s">
        <v>37</v>
      </c>
      <c r="D23" s="173">
        <f>'ECOCLIN IUNIE'!D23</f>
        <v>3000</v>
      </c>
      <c r="E23" s="175"/>
      <c r="F23" s="127">
        <f t="shared" si="0"/>
        <v>3000</v>
      </c>
    </row>
    <row r="24" spans="1:6" s="130" customFormat="1" ht="15">
      <c r="A24" s="124">
        <v>17</v>
      </c>
      <c r="B24" s="125" t="s">
        <v>138</v>
      </c>
      <c r="C24" s="126" t="s">
        <v>38</v>
      </c>
      <c r="D24" s="173">
        <f>'ECOCLIN IUNIE'!D24</f>
        <v>16816.65</v>
      </c>
      <c r="E24" s="175"/>
      <c r="F24" s="127">
        <f t="shared" si="0"/>
        <v>16816.65</v>
      </c>
    </row>
    <row r="25" spans="1:6" s="130" customFormat="1" ht="15">
      <c r="A25" s="124">
        <v>18</v>
      </c>
      <c r="B25" s="125" t="s">
        <v>139</v>
      </c>
      <c r="C25" s="126" t="s">
        <v>39</v>
      </c>
      <c r="D25" s="173">
        <f>'ECOCLIN IUNIE'!D25</f>
        <v>9175.02</v>
      </c>
      <c r="E25" s="175"/>
      <c r="F25" s="127">
        <f t="shared" si="0"/>
        <v>9175.02</v>
      </c>
    </row>
    <row r="26" spans="1:6" s="130" customFormat="1" ht="15">
      <c r="A26" s="124">
        <v>19</v>
      </c>
      <c r="B26" s="125" t="s">
        <v>140</v>
      </c>
      <c r="C26" s="126" t="s">
        <v>40</v>
      </c>
      <c r="D26" s="173">
        <f>'ECOCLIN IUNIE'!D26</f>
        <v>5016.78</v>
      </c>
      <c r="E26" s="175"/>
      <c r="F26" s="127">
        <f t="shared" si="0"/>
        <v>5016.78</v>
      </c>
    </row>
    <row r="27" spans="1:6" s="130" customFormat="1" ht="15">
      <c r="A27" s="124">
        <v>20</v>
      </c>
      <c r="B27" s="125" t="s">
        <v>141</v>
      </c>
      <c r="C27" s="126" t="s">
        <v>41</v>
      </c>
      <c r="D27" s="173">
        <f>'ECOCLIN IUNIE'!D27</f>
        <v>5762.17</v>
      </c>
      <c r="E27" s="175"/>
      <c r="F27" s="127">
        <f t="shared" si="0"/>
        <v>5762.17</v>
      </c>
    </row>
    <row r="28" spans="1:6" s="130" customFormat="1" ht="15">
      <c r="A28" s="124">
        <v>21</v>
      </c>
      <c r="B28" s="125" t="s">
        <v>142</v>
      </c>
      <c r="C28" s="126" t="s">
        <v>42</v>
      </c>
      <c r="D28" s="173">
        <f>'ECOCLIN IUNIE'!D28</f>
        <v>4240.77</v>
      </c>
      <c r="E28" s="175"/>
      <c r="F28" s="127">
        <f t="shared" si="0"/>
        <v>4240.77</v>
      </c>
    </row>
    <row r="29" spans="1:6" s="130" customFormat="1" ht="15">
      <c r="A29" s="124">
        <v>22</v>
      </c>
      <c r="B29" s="125" t="s">
        <v>143</v>
      </c>
      <c r="C29" s="126" t="s">
        <v>43</v>
      </c>
      <c r="D29" s="173">
        <f>'ECOCLIN IUNIE'!D29</f>
        <v>13282.68</v>
      </c>
      <c r="E29" s="175"/>
      <c r="F29" s="127">
        <f t="shared" si="0"/>
        <v>13282.68</v>
      </c>
    </row>
    <row r="30" spans="1:6" s="130" customFormat="1" ht="15">
      <c r="A30" s="124">
        <v>23</v>
      </c>
      <c r="B30" s="125" t="s">
        <v>144</v>
      </c>
      <c r="C30" s="126" t="s">
        <v>44</v>
      </c>
      <c r="D30" s="173">
        <f>'ECOCLIN IUNIE'!D30</f>
        <v>5838.04</v>
      </c>
      <c r="E30" s="175"/>
      <c r="F30" s="127">
        <f t="shared" si="0"/>
        <v>5838.04</v>
      </c>
    </row>
    <row r="31" spans="1:6" s="130" customFormat="1" ht="15">
      <c r="A31" s="124">
        <v>24</v>
      </c>
      <c r="B31" s="125" t="s">
        <v>145</v>
      </c>
      <c r="C31" s="126" t="s">
        <v>45</v>
      </c>
      <c r="D31" s="173">
        <f>'ECOCLIN IUNIE'!D31</f>
        <v>4582.85</v>
      </c>
      <c r="E31" s="175"/>
      <c r="F31" s="127">
        <f t="shared" si="0"/>
        <v>4582.85</v>
      </c>
    </row>
    <row r="32" spans="1:6" s="130" customFormat="1" ht="15">
      <c r="A32" s="124">
        <v>25</v>
      </c>
      <c r="B32" s="125" t="s">
        <v>146</v>
      </c>
      <c r="C32" s="126" t="s">
        <v>46</v>
      </c>
      <c r="D32" s="173">
        <f>'ECOCLIN IUNIE'!D32</f>
        <v>19870.11</v>
      </c>
      <c r="E32" s="175"/>
      <c r="F32" s="127">
        <f t="shared" si="0"/>
        <v>19870.11</v>
      </c>
    </row>
    <row r="33" spans="1:6" s="130" customFormat="1" ht="15">
      <c r="A33" s="124">
        <v>26</v>
      </c>
      <c r="B33" s="125" t="s">
        <v>147</v>
      </c>
      <c r="C33" s="126" t="s">
        <v>47</v>
      </c>
      <c r="D33" s="173">
        <f>'ECOCLIN IUNIE'!D33</f>
        <v>13948.21</v>
      </c>
      <c r="E33" s="175"/>
      <c r="F33" s="127">
        <f t="shared" si="0"/>
        <v>13948.21</v>
      </c>
    </row>
    <row r="34" spans="1:6" s="130" customFormat="1" ht="15">
      <c r="A34" s="124">
        <v>27</v>
      </c>
      <c r="B34" s="125" t="s">
        <v>148</v>
      </c>
      <c r="C34" s="126" t="s">
        <v>48</v>
      </c>
      <c r="D34" s="173">
        <f>'ECOCLIN IUNIE'!D34</f>
        <v>4170.22</v>
      </c>
      <c r="E34" s="175"/>
      <c r="F34" s="127">
        <f t="shared" si="0"/>
        <v>4170.22</v>
      </c>
    </row>
    <row r="35" spans="1:6" s="130" customFormat="1" ht="15">
      <c r="A35" s="124">
        <v>28</v>
      </c>
      <c r="B35" s="125" t="s">
        <v>149</v>
      </c>
      <c r="C35" s="126" t="s">
        <v>49</v>
      </c>
      <c r="D35" s="173">
        <f>'ECOCLIN IUNIE'!D35</f>
        <v>3600</v>
      </c>
      <c r="E35" s="175"/>
      <c r="F35" s="127">
        <f t="shared" si="0"/>
        <v>3600</v>
      </c>
    </row>
    <row r="36" spans="1:6" s="130" customFormat="1" ht="15">
      <c r="A36" s="124">
        <v>29</v>
      </c>
      <c r="B36" s="125" t="s">
        <v>150</v>
      </c>
      <c r="C36" s="126" t="s">
        <v>50</v>
      </c>
      <c r="D36" s="173">
        <f>'ECOCLIN IUNIE'!D36</f>
        <v>11392.57</v>
      </c>
      <c r="E36" s="175"/>
      <c r="F36" s="127">
        <f t="shared" si="0"/>
        <v>11392.57</v>
      </c>
    </row>
    <row r="37" spans="1:6" s="130" customFormat="1" ht="15">
      <c r="A37" s="124">
        <v>30</v>
      </c>
      <c r="B37" s="125" t="s">
        <v>151</v>
      </c>
      <c r="C37" s="126" t="s">
        <v>51</v>
      </c>
      <c r="D37" s="173">
        <f>'ECOCLIN IUNIE'!D37</f>
        <v>5856.68</v>
      </c>
      <c r="E37" s="175"/>
      <c r="F37" s="127">
        <f t="shared" si="0"/>
        <v>5856.68</v>
      </c>
    </row>
    <row r="38" spans="1:6" s="130" customFormat="1" ht="15">
      <c r="A38" s="124">
        <v>31</v>
      </c>
      <c r="B38" s="125" t="s">
        <v>152</v>
      </c>
      <c r="C38" s="126" t="s">
        <v>52</v>
      </c>
      <c r="D38" s="173">
        <f>'ECOCLIN IUNIE'!D38</f>
        <v>4126.29</v>
      </c>
      <c r="E38" s="175"/>
      <c r="F38" s="127">
        <f t="shared" si="0"/>
        <v>4126.29</v>
      </c>
    </row>
    <row r="39" spans="1:6" s="130" customFormat="1" ht="15">
      <c r="A39" s="124">
        <v>32</v>
      </c>
      <c r="B39" s="125" t="s">
        <v>153</v>
      </c>
      <c r="C39" s="126" t="s">
        <v>53</v>
      </c>
      <c r="D39" s="173">
        <f>'ECOCLIN IUNIE'!D39</f>
        <v>5714.25</v>
      </c>
      <c r="E39" s="175"/>
      <c r="F39" s="127">
        <f t="shared" si="0"/>
        <v>5714.25</v>
      </c>
    </row>
    <row r="40" spans="1:6" s="130" customFormat="1" ht="15">
      <c r="A40" s="124">
        <v>33</v>
      </c>
      <c r="B40" s="125" t="s">
        <v>154</v>
      </c>
      <c r="C40" s="126" t="s">
        <v>54</v>
      </c>
      <c r="D40" s="173">
        <f>'ECOCLIN IUNIE'!D40</f>
        <v>5285.65</v>
      </c>
      <c r="E40" s="175"/>
      <c r="F40" s="127">
        <f t="shared" si="0"/>
        <v>5285.65</v>
      </c>
    </row>
    <row r="41" spans="1:6" s="130" customFormat="1" ht="26.25">
      <c r="A41" s="124">
        <v>34</v>
      </c>
      <c r="B41" s="125" t="s">
        <v>155</v>
      </c>
      <c r="C41" s="126" t="s">
        <v>55</v>
      </c>
      <c r="D41" s="173">
        <f>'ECOCLIN IUNIE'!D41</f>
        <v>9959.01</v>
      </c>
      <c r="E41" s="175"/>
      <c r="F41" s="127">
        <f t="shared" si="0"/>
        <v>9959.01</v>
      </c>
    </row>
    <row r="42" spans="1:6" s="130" customFormat="1" ht="15">
      <c r="A42" s="124">
        <v>35</v>
      </c>
      <c r="B42" s="125" t="s">
        <v>156</v>
      </c>
      <c r="C42" s="133" t="s">
        <v>56</v>
      </c>
      <c r="D42" s="173">
        <f>'ECOCLIN IUNIE'!D42</f>
        <v>10898.74</v>
      </c>
      <c r="E42" s="175"/>
      <c r="F42" s="127">
        <f t="shared" si="0"/>
        <v>10898.74</v>
      </c>
    </row>
    <row r="43" spans="1:6" s="130" customFormat="1" ht="15">
      <c r="A43" s="124">
        <v>36</v>
      </c>
      <c r="B43" s="125" t="s">
        <v>157</v>
      </c>
      <c r="C43" s="133" t="s">
        <v>57</v>
      </c>
      <c r="D43" s="173">
        <f>'ECOCLIN IUNIE'!D43</f>
        <v>11839.8</v>
      </c>
      <c r="E43" s="175"/>
      <c r="F43" s="127">
        <f t="shared" si="0"/>
        <v>11839.8</v>
      </c>
    </row>
    <row r="44" spans="1:6" s="130" customFormat="1" ht="15">
      <c r="A44" s="124">
        <v>37</v>
      </c>
      <c r="B44" s="125" t="s">
        <v>158</v>
      </c>
      <c r="C44" s="133" t="s">
        <v>58</v>
      </c>
      <c r="D44" s="173">
        <f>'ECOCLIN IUNIE'!D44</f>
        <v>4302</v>
      </c>
      <c r="E44" s="175"/>
      <c r="F44" s="127">
        <f t="shared" si="0"/>
        <v>4302</v>
      </c>
    </row>
    <row r="45" spans="1:6" s="130" customFormat="1" ht="15">
      <c r="A45" s="124">
        <v>38</v>
      </c>
      <c r="B45" s="125" t="s">
        <v>159</v>
      </c>
      <c r="C45" s="133" t="s">
        <v>59</v>
      </c>
      <c r="D45" s="173">
        <f>'ECOCLIN IUNIE'!D45</f>
        <v>4199.999999999999</v>
      </c>
      <c r="E45" s="175"/>
      <c r="F45" s="127">
        <f t="shared" si="0"/>
        <v>4199.999999999999</v>
      </c>
    </row>
    <row r="46" spans="1:6" s="130" customFormat="1" ht="15">
      <c r="A46" s="124">
        <v>39</v>
      </c>
      <c r="B46" s="125" t="s">
        <v>160</v>
      </c>
      <c r="C46" s="133" t="s">
        <v>60</v>
      </c>
      <c r="D46" s="173">
        <f>'ECOCLIN IUNIE'!D46</f>
        <v>4982.17</v>
      </c>
      <c r="E46" s="175"/>
      <c r="F46" s="127">
        <f t="shared" si="0"/>
        <v>4982.17</v>
      </c>
    </row>
    <row r="47" spans="1:6" s="130" customFormat="1" ht="15">
      <c r="A47" s="124">
        <v>40</v>
      </c>
      <c r="B47" s="125" t="s">
        <v>161</v>
      </c>
      <c r="C47" s="133" t="s">
        <v>61</v>
      </c>
      <c r="D47" s="173">
        <f>'ECOCLIN IUNIE'!D47</f>
        <v>19130.03</v>
      </c>
      <c r="E47" s="175">
        <v>-70.20654193548387</v>
      </c>
      <c r="F47" s="127">
        <f t="shared" si="0"/>
        <v>19059.823458064515</v>
      </c>
    </row>
    <row r="48" spans="1:6" s="130" customFormat="1" ht="15">
      <c r="A48" s="124">
        <v>41</v>
      </c>
      <c r="B48" s="125" t="s">
        <v>162</v>
      </c>
      <c r="C48" s="133" t="s">
        <v>62</v>
      </c>
      <c r="D48" s="173">
        <f>'ECOCLIN IUNIE'!D48</f>
        <v>18000</v>
      </c>
      <c r="E48" s="175">
        <v>-983.5871064516127</v>
      </c>
      <c r="F48" s="127">
        <f t="shared" si="0"/>
        <v>17016.412893548386</v>
      </c>
    </row>
    <row r="49" spans="1:6" s="130" customFormat="1" ht="15">
      <c r="A49" s="124">
        <v>42</v>
      </c>
      <c r="B49" s="125" t="s">
        <v>163</v>
      </c>
      <c r="C49" s="133" t="s">
        <v>63</v>
      </c>
      <c r="D49" s="173">
        <f>'ECOCLIN IUNIE'!D49</f>
        <v>5511.93</v>
      </c>
      <c r="E49" s="175"/>
      <c r="F49" s="127">
        <f t="shared" si="0"/>
        <v>5511.93</v>
      </c>
    </row>
    <row r="50" spans="1:6" s="130" customFormat="1" ht="15">
      <c r="A50" s="124">
        <v>43</v>
      </c>
      <c r="B50" s="125" t="s">
        <v>164</v>
      </c>
      <c r="C50" s="133" t="s">
        <v>64</v>
      </c>
      <c r="D50" s="173">
        <f>'ECOCLIN IUNIE'!D50</f>
        <v>25973.03</v>
      </c>
      <c r="E50" s="175">
        <v>-286.39032258064515</v>
      </c>
      <c r="F50" s="127">
        <f t="shared" si="0"/>
        <v>25686.639677419353</v>
      </c>
    </row>
    <row r="51" spans="1:6" s="130" customFormat="1" ht="15">
      <c r="A51" s="124">
        <v>44</v>
      </c>
      <c r="B51" s="125" t="s">
        <v>165</v>
      </c>
      <c r="C51" s="133" t="s">
        <v>65</v>
      </c>
      <c r="D51" s="173">
        <f>'ECOCLIN IUNIE'!D51</f>
        <v>3965.24</v>
      </c>
      <c r="E51" s="175"/>
      <c r="F51" s="127">
        <f t="shared" si="0"/>
        <v>3965.24</v>
      </c>
    </row>
    <row r="52" spans="1:6" s="130" customFormat="1" ht="15">
      <c r="A52" s="124">
        <v>45</v>
      </c>
      <c r="B52" s="125" t="s">
        <v>166</v>
      </c>
      <c r="C52" s="133" t="s">
        <v>66</v>
      </c>
      <c r="D52" s="173">
        <f>'ECOCLIN IUNIE'!D52</f>
        <v>7004.05</v>
      </c>
      <c r="E52" s="175"/>
      <c r="F52" s="127">
        <f t="shared" si="0"/>
        <v>7004.05</v>
      </c>
    </row>
    <row r="53" spans="1:6" s="130" customFormat="1" ht="15">
      <c r="A53" s="124">
        <v>46</v>
      </c>
      <c r="B53" s="125" t="s">
        <v>167</v>
      </c>
      <c r="C53" s="133" t="s">
        <v>67</v>
      </c>
      <c r="D53" s="173">
        <f>'ECOCLIN IUNIE'!D53</f>
        <v>6864.29</v>
      </c>
      <c r="E53" s="175"/>
      <c r="F53" s="127">
        <f t="shared" si="0"/>
        <v>6864.29</v>
      </c>
    </row>
    <row r="54" spans="1:6" s="130" customFormat="1" ht="15">
      <c r="A54" s="124">
        <v>47</v>
      </c>
      <c r="B54" s="125" t="s">
        <v>168</v>
      </c>
      <c r="C54" s="133" t="s">
        <v>68</v>
      </c>
      <c r="D54" s="173">
        <f>'ECOCLIN IUNIE'!D54</f>
        <v>20044.48</v>
      </c>
      <c r="E54" s="175">
        <v>-76.05708709677418</v>
      </c>
      <c r="F54" s="127">
        <f t="shared" si="0"/>
        <v>19968.422912903225</v>
      </c>
    </row>
    <row r="55" spans="1:6" s="130" customFormat="1" ht="15">
      <c r="A55" s="124">
        <v>48</v>
      </c>
      <c r="B55" s="125" t="s">
        <v>169</v>
      </c>
      <c r="C55" s="133" t="s">
        <v>69</v>
      </c>
      <c r="D55" s="173">
        <f>'ECOCLIN IUNIE'!D55</f>
        <v>2883.08</v>
      </c>
      <c r="E55" s="176"/>
      <c r="F55" s="127">
        <f t="shared" si="0"/>
        <v>2883.08</v>
      </c>
    </row>
    <row r="56" spans="1:6" s="130" customFormat="1" ht="15">
      <c r="A56" s="124">
        <v>49</v>
      </c>
      <c r="B56" s="125" t="s">
        <v>170</v>
      </c>
      <c r="C56" s="133" t="s">
        <v>70</v>
      </c>
      <c r="D56" s="173">
        <f>'ECOCLIN IUNIE'!D56</f>
        <v>4183.53</v>
      </c>
      <c r="E56" s="175"/>
      <c r="F56" s="127">
        <f t="shared" si="0"/>
        <v>4183.53</v>
      </c>
    </row>
    <row r="57" spans="1:6" s="130" customFormat="1" ht="15">
      <c r="A57" s="124">
        <v>50</v>
      </c>
      <c r="B57" s="125" t="s">
        <v>171</v>
      </c>
      <c r="C57" s="134" t="s">
        <v>71</v>
      </c>
      <c r="D57" s="173">
        <f>'ECOCLIN IUNIE'!D57</f>
        <v>1800</v>
      </c>
      <c r="E57" s="175"/>
      <c r="F57" s="127">
        <f t="shared" si="0"/>
        <v>1800</v>
      </c>
    </row>
    <row r="58" spans="1:6" s="130" customFormat="1" ht="15">
      <c r="A58" s="124">
        <v>51</v>
      </c>
      <c r="B58" s="125" t="s">
        <v>172</v>
      </c>
      <c r="C58" s="124" t="s">
        <v>72</v>
      </c>
      <c r="D58" s="173">
        <f>'ECOCLIN IUNIE'!D58</f>
        <v>4669.37</v>
      </c>
      <c r="E58" s="175"/>
      <c r="F58" s="127">
        <f t="shared" si="0"/>
        <v>4669.37</v>
      </c>
    </row>
    <row r="59" spans="1:6" s="130" customFormat="1" ht="15">
      <c r="A59" s="124">
        <v>52</v>
      </c>
      <c r="B59" s="125" t="s">
        <v>173</v>
      </c>
      <c r="C59" s="124" t="s">
        <v>73</v>
      </c>
      <c r="D59" s="173">
        <f>'ECOCLIN IUNIE'!D59</f>
        <v>5798.3</v>
      </c>
      <c r="E59" s="175"/>
      <c r="F59" s="127">
        <f t="shared" si="0"/>
        <v>5798.3</v>
      </c>
    </row>
    <row r="60" spans="1:6" s="130" customFormat="1" ht="15">
      <c r="A60" s="124">
        <v>53</v>
      </c>
      <c r="B60" s="125" t="s">
        <v>174</v>
      </c>
      <c r="C60" s="124" t="s">
        <v>74</v>
      </c>
      <c r="D60" s="173">
        <f>'ECOCLIN IUNIE'!D60</f>
        <v>2925.68</v>
      </c>
      <c r="E60" s="175"/>
      <c r="F60" s="127">
        <f t="shared" si="0"/>
        <v>2925.68</v>
      </c>
    </row>
    <row r="61" spans="1:6" ht="26.25">
      <c r="A61" s="124">
        <v>54</v>
      </c>
      <c r="B61" s="125" t="s">
        <v>175</v>
      </c>
      <c r="C61" s="126" t="s">
        <v>75</v>
      </c>
      <c r="D61" s="173">
        <f>'ECOCLIN IUNIE'!D61</f>
        <v>6209.41</v>
      </c>
      <c r="E61" s="175"/>
      <c r="F61" s="127">
        <f t="shared" si="0"/>
        <v>6209.41</v>
      </c>
    </row>
    <row r="62" spans="1:6" ht="15">
      <c r="A62" s="124">
        <v>55</v>
      </c>
      <c r="B62" s="125" t="s">
        <v>176</v>
      </c>
      <c r="C62" s="126" t="s">
        <v>76</v>
      </c>
      <c r="D62" s="173">
        <f>'ECOCLIN IUNIE'!D62</f>
        <v>2909.7</v>
      </c>
      <c r="E62" s="175"/>
      <c r="F62" s="127">
        <f t="shared" si="0"/>
        <v>2909.7</v>
      </c>
    </row>
    <row r="63" spans="1:6" ht="15">
      <c r="A63" s="124">
        <v>56</v>
      </c>
      <c r="B63" s="125" t="s">
        <v>177</v>
      </c>
      <c r="C63" s="126" t="s">
        <v>77</v>
      </c>
      <c r="D63" s="173">
        <f>'ECOCLIN IUNIE'!D63</f>
        <v>3624.29</v>
      </c>
      <c r="E63" s="175"/>
      <c r="F63" s="127">
        <f t="shared" si="0"/>
        <v>3624.29</v>
      </c>
    </row>
    <row r="64" spans="1:6" ht="15">
      <c r="A64" s="124">
        <v>57</v>
      </c>
      <c r="B64" s="125" t="s">
        <v>178</v>
      </c>
      <c r="C64" s="126" t="s">
        <v>78</v>
      </c>
      <c r="D64" s="173">
        <f>'ECOCLIN IUNIE'!D64</f>
        <v>11387.24</v>
      </c>
      <c r="E64" s="175"/>
      <c r="F64" s="127">
        <f t="shared" si="0"/>
        <v>11387.24</v>
      </c>
    </row>
    <row r="65" spans="1:6" ht="18.75">
      <c r="A65" s="124">
        <v>58</v>
      </c>
      <c r="B65" s="125" t="s">
        <v>179</v>
      </c>
      <c r="C65" s="126" t="s">
        <v>79</v>
      </c>
      <c r="D65" s="173">
        <f>'ECOCLIN IUNIE'!D65</f>
        <v>4287.35</v>
      </c>
      <c r="E65" s="177"/>
      <c r="F65" s="127">
        <f t="shared" si="0"/>
        <v>4287.35</v>
      </c>
    </row>
    <row r="66" spans="1:6" ht="15">
      <c r="A66" s="124">
        <v>59</v>
      </c>
      <c r="B66" s="125" t="s">
        <v>180</v>
      </c>
      <c r="C66" s="126" t="s">
        <v>80</v>
      </c>
      <c r="D66" s="173">
        <f>'ECOCLIN IUNIE'!D66</f>
        <v>15675.93</v>
      </c>
      <c r="E66" s="175"/>
      <c r="F66" s="127">
        <f t="shared" si="0"/>
        <v>15675.93</v>
      </c>
    </row>
    <row r="67" spans="1:6" ht="15">
      <c r="A67" s="124">
        <v>60</v>
      </c>
      <c r="B67" s="125" t="s">
        <v>181</v>
      </c>
      <c r="C67" s="126" t="s">
        <v>81</v>
      </c>
      <c r="D67" s="173">
        <f>'ECOCLIN IUNIE'!D67</f>
        <v>15011.35</v>
      </c>
      <c r="E67" s="175"/>
      <c r="F67" s="127">
        <f t="shared" si="0"/>
        <v>15011.35</v>
      </c>
    </row>
    <row r="68" spans="1:6" ht="15">
      <c r="A68" s="124">
        <v>61</v>
      </c>
      <c r="B68" s="125" t="s">
        <v>182</v>
      </c>
      <c r="C68" s="126" t="s">
        <v>82</v>
      </c>
      <c r="D68" s="173">
        <f>'ECOCLIN IUNIE'!D68</f>
        <v>5448.04</v>
      </c>
      <c r="E68" s="175"/>
      <c r="F68" s="127">
        <f t="shared" si="0"/>
        <v>5448.04</v>
      </c>
    </row>
    <row r="69" spans="1:6" ht="15">
      <c r="A69" s="124">
        <v>62</v>
      </c>
      <c r="B69" s="125" t="s">
        <v>183</v>
      </c>
      <c r="C69" s="126" t="s">
        <v>83</v>
      </c>
      <c r="D69" s="173">
        <f>'ECOCLIN IUNIE'!D69</f>
        <v>7568.42</v>
      </c>
      <c r="E69" s="175"/>
      <c r="F69" s="127">
        <f t="shared" si="0"/>
        <v>7568.42</v>
      </c>
    </row>
    <row r="70" spans="1:6" ht="26.25">
      <c r="A70" s="124">
        <v>63</v>
      </c>
      <c r="B70" s="125" t="s">
        <v>184</v>
      </c>
      <c r="C70" s="126" t="s">
        <v>84</v>
      </c>
      <c r="D70" s="173">
        <f>'ECOCLIN IUNIE'!D70</f>
        <v>5913.91</v>
      </c>
      <c r="E70" s="175"/>
      <c r="F70" s="127">
        <f t="shared" si="0"/>
        <v>5913.91</v>
      </c>
    </row>
    <row r="71" spans="1:6" ht="15">
      <c r="A71" s="124">
        <v>64</v>
      </c>
      <c r="B71" s="125" t="s">
        <v>185</v>
      </c>
      <c r="C71" s="126" t="s">
        <v>85</v>
      </c>
      <c r="D71" s="173">
        <f>'ECOCLIN IUNIE'!D71</f>
        <v>16362.76</v>
      </c>
      <c r="E71" s="175"/>
      <c r="F71" s="127">
        <f t="shared" si="0"/>
        <v>16362.76</v>
      </c>
    </row>
    <row r="72" spans="1:6" ht="15">
      <c r="A72" s="124">
        <v>65</v>
      </c>
      <c r="B72" s="125" t="s">
        <v>186</v>
      </c>
      <c r="C72" s="126" t="s">
        <v>86</v>
      </c>
      <c r="D72" s="173">
        <f>'ECOCLIN IUNIE'!D72</f>
        <v>3479.4</v>
      </c>
      <c r="E72" s="175"/>
      <c r="F72" s="127">
        <f t="shared" si="0"/>
        <v>3479.4</v>
      </c>
    </row>
    <row r="73" spans="1:6" ht="15">
      <c r="A73" s="124">
        <v>66</v>
      </c>
      <c r="B73" s="125" t="s">
        <v>187</v>
      </c>
      <c r="C73" s="126" t="s">
        <v>87</v>
      </c>
      <c r="D73" s="173">
        <f>'ECOCLIN IUNIE'!D73</f>
        <v>3898.68</v>
      </c>
      <c r="E73" s="175"/>
      <c r="F73" s="127">
        <f aca="true" t="shared" si="1" ref="F73:F93">D73+E73</f>
        <v>3898.68</v>
      </c>
    </row>
    <row r="74" spans="1:6" ht="15">
      <c r="A74" s="124">
        <v>67</v>
      </c>
      <c r="B74" s="125" t="s">
        <v>188</v>
      </c>
      <c r="C74" s="126" t="s">
        <v>88</v>
      </c>
      <c r="D74" s="173">
        <f>'ECOCLIN IUNIE'!D74</f>
        <v>4098.34</v>
      </c>
      <c r="E74" s="175"/>
      <c r="F74" s="127">
        <f t="shared" si="1"/>
        <v>4098.34</v>
      </c>
    </row>
    <row r="75" spans="1:6" ht="15">
      <c r="A75" s="124">
        <v>68</v>
      </c>
      <c r="B75" s="125" t="s">
        <v>189</v>
      </c>
      <c r="C75" s="126" t="s">
        <v>89</v>
      </c>
      <c r="D75" s="173">
        <f>'ECOCLIN IUNIE'!D75</f>
        <v>4638.75</v>
      </c>
      <c r="E75" s="175"/>
      <c r="F75" s="127">
        <f t="shared" si="1"/>
        <v>4638.75</v>
      </c>
    </row>
    <row r="76" spans="1:6" ht="15">
      <c r="A76" s="124">
        <v>69</v>
      </c>
      <c r="B76" s="125" t="s">
        <v>190</v>
      </c>
      <c r="C76" s="126" t="s">
        <v>90</v>
      </c>
      <c r="D76" s="173">
        <f>'ECOCLIN IUNIE'!D76</f>
        <v>4950</v>
      </c>
      <c r="E76" s="175"/>
      <c r="F76" s="127">
        <f t="shared" si="1"/>
        <v>4950</v>
      </c>
    </row>
    <row r="77" spans="1:6" ht="15">
      <c r="A77" s="124">
        <v>70</v>
      </c>
      <c r="B77" s="125" t="s">
        <v>191</v>
      </c>
      <c r="C77" s="126" t="s">
        <v>91</v>
      </c>
      <c r="D77" s="173">
        <f>'ECOCLIN IUNIE'!D77</f>
        <v>3832.13</v>
      </c>
      <c r="E77" s="175"/>
      <c r="F77" s="127">
        <f t="shared" si="1"/>
        <v>3832.13</v>
      </c>
    </row>
    <row r="78" spans="1:6" ht="15">
      <c r="A78" s="124">
        <v>71</v>
      </c>
      <c r="B78" s="125" t="s">
        <v>192</v>
      </c>
      <c r="C78" s="126" t="s">
        <v>92</v>
      </c>
      <c r="D78" s="173">
        <f>'ECOCLIN IUNIE'!D78</f>
        <v>10789.6</v>
      </c>
      <c r="E78" s="175"/>
      <c r="F78" s="127">
        <f t="shared" si="1"/>
        <v>10789.6</v>
      </c>
    </row>
    <row r="79" spans="1:6" ht="15">
      <c r="A79" s="124">
        <v>72</v>
      </c>
      <c r="B79" s="125" t="s">
        <v>193</v>
      </c>
      <c r="C79" s="126" t="s">
        <v>93</v>
      </c>
      <c r="D79" s="173">
        <f>'ECOCLIN IUNIE'!D79</f>
        <v>3300</v>
      </c>
      <c r="E79" s="175"/>
      <c r="F79" s="127">
        <f t="shared" si="1"/>
        <v>3300</v>
      </c>
    </row>
    <row r="80" spans="1:6" ht="15">
      <c r="A80" s="124">
        <v>73</v>
      </c>
      <c r="B80" s="125" t="s">
        <v>194</v>
      </c>
      <c r="C80" s="126" t="s">
        <v>94</v>
      </c>
      <c r="D80" s="173">
        <f>'ECOCLIN IUNIE'!D80</f>
        <v>29546.93</v>
      </c>
      <c r="E80" s="175"/>
      <c r="F80" s="127">
        <f t="shared" si="1"/>
        <v>29546.93</v>
      </c>
    </row>
    <row r="81" spans="1:6" ht="15">
      <c r="A81" s="124">
        <v>74</v>
      </c>
      <c r="B81" s="125" t="s">
        <v>195</v>
      </c>
      <c r="C81" s="133" t="s">
        <v>95</v>
      </c>
      <c r="D81" s="173">
        <f>'ECOCLIN IUNIE'!D81</f>
        <v>7086.58</v>
      </c>
      <c r="E81" s="175"/>
      <c r="F81" s="127">
        <f t="shared" si="1"/>
        <v>7086.58</v>
      </c>
    </row>
    <row r="82" spans="1:6" ht="15">
      <c r="A82" s="124">
        <v>75</v>
      </c>
      <c r="B82" s="125" t="s">
        <v>196</v>
      </c>
      <c r="C82" s="126" t="s">
        <v>96</v>
      </c>
      <c r="D82" s="173">
        <f>'ECOCLIN IUNIE'!D82</f>
        <v>2852.47</v>
      </c>
      <c r="E82" s="175"/>
      <c r="F82" s="127">
        <f t="shared" si="1"/>
        <v>2852.47</v>
      </c>
    </row>
    <row r="83" spans="1:6" ht="15">
      <c r="A83" s="124">
        <v>76</v>
      </c>
      <c r="B83" s="125" t="s">
        <v>197</v>
      </c>
      <c r="C83" s="133" t="s">
        <v>97</v>
      </c>
      <c r="D83" s="173">
        <f>'ECOCLIN IUNIE'!D83</f>
        <v>6028.38</v>
      </c>
      <c r="E83" s="175"/>
      <c r="F83" s="127">
        <f t="shared" si="1"/>
        <v>6028.38</v>
      </c>
    </row>
    <row r="84" spans="1:6" ht="15">
      <c r="A84" s="124">
        <v>77</v>
      </c>
      <c r="B84" s="125" t="s">
        <v>198</v>
      </c>
      <c r="C84" s="126" t="s">
        <v>98</v>
      </c>
      <c r="D84" s="173">
        <f>'ECOCLIN IUNIE'!D84</f>
        <v>3110.69</v>
      </c>
      <c r="E84" s="175"/>
      <c r="F84" s="127">
        <f t="shared" si="1"/>
        <v>3110.69</v>
      </c>
    </row>
    <row r="85" spans="1:6" ht="15">
      <c r="A85" s="124">
        <v>78</v>
      </c>
      <c r="B85" s="125" t="s">
        <v>199</v>
      </c>
      <c r="C85" s="126" t="s">
        <v>99</v>
      </c>
      <c r="D85" s="173">
        <f>'ECOCLIN IUNIE'!D85</f>
        <v>6379.78</v>
      </c>
      <c r="E85" s="175"/>
      <c r="F85" s="127">
        <f t="shared" si="1"/>
        <v>6379.78</v>
      </c>
    </row>
    <row r="86" spans="1:6" ht="15">
      <c r="A86" s="124">
        <v>79</v>
      </c>
      <c r="B86" s="125" t="s">
        <v>200</v>
      </c>
      <c r="C86" s="126" t="s">
        <v>100</v>
      </c>
      <c r="D86" s="173">
        <f>'ECOCLIN IUNIE'!D86</f>
        <v>5457.36</v>
      </c>
      <c r="E86" s="175"/>
      <c r="F86" s="127">
        <f t="shared" si="1"/>
        <v>5457.36</v>
      </c>
    </row>
    <row r="87" spans="1:6" ht="15">
      <c r="A87" s="124">
        <v>80</v>
      </c>
      <c r="B87" s="125" t="s">
        <v>201</v>
      </c>
      <c r="C87" s="126" t="s">
        <v>101</v>
      </c>
      <c r="D87" s="173">
        <f>'ECOCLIN IUNIE'!D87</f>
        <v>5349.54</v>
      </c>
      <c r="E87" s="175"/>
      <c r="F87" s="127">
        <f t="shared" si="1"/>
        <v>5349.54</v>
      </c>
    </row>
    <row r="88" spans="1:6" ht="15">
      <c r="A88" s="124">
        <v>81</v>
      </c>
      <c r="B88" s="125" t="s">
        <v>202</v>
      </c>
      <c r="C88" s="126" t="s">
        <v>102</v>
      </c>
      <c r="D88" s="173">
        <f>'ECOCLIN IUNIE'!D88</f>
        <v>3699.02</v>
      </c>
      <c r="E88" s="175"/>
      <c r="F88" s="127">
        <f t="shared" si="1"/>
        <v>3699.02</v>
      </c>
    </row>
    <row r="89" spans="1:6" ht="15">
      <c r="A89" s="124">
        <v>82</v>
      </c>
      <c r="B89" s="125" t="s">
        <v>203</v>
      </c>
      <c r="C89" s="133" t="s">
        <v>103</v>
      </c>
      <c r="D89" s="173">
        <f>'ECOCLIN IUNIE'!D89</f>
        <v>4164.9</v>
      </c>
      <c r="E89" s="175"/>
      <c r="F89" s="127">
        <f t="shared" si="1"/>
        <v>4164.9</v>
      </c>
    </row>
    <row r="90" spans="1:6" ht="15">
      <c r="A90" s="124">
        <v>83</v>
      </c>
      <c r="B90" s="125" t="s">
        <v>204</v>
      </c>
      <c r="C90" s="133" t="s">
        <v>104</v>
      </c>
      <c r="D90" s="173">
        <f>'ECOCLIN IUNIE'!D90</f>
        <v>797.31</v>
      </c>
      <c r="E90" s="175"/>
      <c r="F90" s="127">
        <f t="shared" si="1"/>
        <v>797.31</v>
      </c>
    </row>
    <row r="91" spans="1:6" ht="15">
      <c r="A91" s="124">
        <v>84</v>
      </c>
      <c r="B91" s="125" t="s">
        <v>205</v>
      </c>
      <c r="C91" s="126" t="s">
        <v>105</v>
      </c>
      <c r="D91" s="173">
        <f>'ECOCLIN IUNIE'!D91</f>
        <v>5448.04</v>
      </c>
      <c r="E91" s="175"/>
      <c r="F91" s="127">
        <f t="shared" si="1"/>
        <v>5448.04</v>
      </c>
    </row>
    <row r="92" spans="1:6" ht="15">
      <c r="A92" s="124">
        <v>85</v>
      </c>
      <c r="B92" s="125" t="s">
        <v>206</v>
      </c>
      <c r="C92" s="133" t="s">
        <v>106</v>
      </c>
      <c r="D92" s="173">
        <f>'ECOCLIN IUNIE'!D92</f>
        <v>3965.24</v>
      </c>
      <c r="E92" s="175"/>
      <c r="F92" s="127">
        <f t="shared" si="1"/>
        <v>3965.24</v>
      </c>
    </row>
    <row r="93" spans="1:6" ht="15">
      <c r="A93" s="124">
        <v>86</v>
      </c>
      <c r="B93" s="125" t="s">
        <v>207</v>
      </c>
      <c r="C93" s="133" t="s">
        <v>107</v>
      </c>
      <c r="D93" s="173">
        <f>'ECOCLIN IUNIE'!D93</f>
        <v>4268.72</v>
      </c>
      <c r="E93" s="178"/>
      <c r="F93" s="127">
        <f t="shared" si="1"/>
        <v>4268.72</v>
      </c>
    </row>
    <row r="94" spans="1:7" ht="41.25" customHeight="1">
      <c r="A94" s="223" t="s">
        <v>293</v>
      </c>
      <c r="B94" s="223"/>
      <c r="C94" s="223"/>
      <c r="D94" s="179">
        <f>SUM(D8:D93)</f>
        <v>650476.8499999999</v>
      </c>
      <c r="E94" s="179">
        <f>SUM(E8:E93)</f>
        <v>-1416.2410580645162</v>
      </c>
      <c r="F94" s="179">
        <f>SUM(F8:F93)</f>
        <v>649060.6089419354</v>
      </c>
      <c r="G94" s="180"/>
    </row>
    <row r="96" spans="2:6" ht="16.5">
      <c r="B96" s="181" t="s">
        <v>214</v>
      </c>
      <c r="C96" s="181"/>
      <c r="D96" s="182">
        <v>664573.23968</v>
      </c>
      <c r="E96" s="181"/>
      <c r="F96" s="182"/>
    </row>
    <row r="97" spans="2:6" ht="16.5">
      <c r="B97" s="183" t="s">
        <v>282</v>
      </c>
      <c r="C97" s="183"/>
      <c r="D97" s="184">
        <f>'ALOCARE ECO CF ANEXA 18'!G98</f>
        <v>133.1062830171781</v>
      </c>
      <c r="E97" s="181"/>
      <c r="F97" s="185"/>
    </row>
    <row r="98" spans="2:6" ht="16.5">
      <c r="B98" s="183" t="s">
        <v>301</v>
      </c>
      <c r="C98" s="183"/>
      <c r="D98" s="186">
        <f>D94</f>
        <v>650476.8499999999</v>
      </c>
      <c r="E98" s="181"/>
      <c r="F98" s="182"/>
    </row>
    <row r="99" spans="2:6" ht="17.25" thickBot="1">
      <c r="B99" s="187" t="s">
        <v>302</v>
      </c>
      <c r="C99" s="187"/>
      <c r="D99" s="185">
        <f>E94</f>
        <v>-1416.2410580645162</v>
      </c>
      <c r="E99" s="181"/>
      <c r="F99" s="185"/>
    </row>
    <row r="100" spans="2:6" ht="17.25" customHeight="1" thickBot="1">
      <c r="B100" s="224" t="s">
        <v>289</v>
      </c>
      <c r="C100" s="225"/>
      <c r="D100" s="188">
        <f>'ALOCARE ECO CF ANEXA 18'!L95</f>
        <v>14096.389999999898</v>
      </c>
      <c r="E100" s="181"/>
      <c r="F100" s="185"/>
    </row>
    <row r="101" spans="2:6" ht="26.25" customHeight="1">
      <c r="B101" s="189"/>
      <c r="C101" s="190" t="s">
        <v>296</v>
      </c>
      <c r="D101" s="191">
        <f>D100-D99</f>
        <v>15512.631058064413</v>
      </c>
      <c r="E101" s="181"/>
      <c r="F101" s="182"/>
    </row>
    <row r="102" ht="16.5">
      <c r="E102" s="87"/>
    </row>
    <row r="103" ht="16.5">
      <c r="E103" s="87"/>
    </row>
    <row r="104" ht="15">
      <c r="D104" s="180"/>
    </row>
  </sheetData>
  <sheetProtection/>
  <mergeCells count="2">
    <mergeCell ref="A94:C94"/>
    <mergeCell ref="B100:C10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73">
      <selection activeCell="D8" sqref="D8:J93"/>
    </sheetView>
  </sheetViews>
  <sheetFormatPr defaultColWidth="9.140625" defaultRowHeight="15"/>
  <cols>
    <col min="1" max="1" width="8.00390625" style="114" customWidth="1"/>
    <col min="2" max="2" width="10.00390625" style="114" customWidth="1"/>
    <col min="3" max="3" width="39.7109375" style="114" customWidth="1"/>
    <col min="4" max="4" width="15.140625" style="114" customWidth="1"/>
    <col min="5" max="9" width="15.7109375" style="114" customWidth="1"/>
    <col min="10" max="10" width="12.28125" style="114" customWidth="1"/>
    <col min="11" max="16384" width="9.140625" style="114" customWidth="1"/>
  </cols>
  <sheetData>
    <row r="2" spans="3:4" ht="39">
      <c r="C2" s="170" t="s">
        <v>290</v>
      </c>
      <c r="D2" s="170"/>
    </row>
    <row r="3" spans="2:4" s="116" customFormat="1" ht="15.75">
      <c r="B3" s="117"/>
      <c r="C3" s="119" t="s">
        <v>307</v>
      </c>
      <c r="D3" s="119"/>
    </row>
    <row r="4" spans="2:4" s="116" customFormat="1" ht="15.75">
      <c r="B4" s="117"/>
      <c r="C4" s="119"/>
      <c r="D4" s="119"/>
    </row>
    <row r="5" spans="2:4" s="116" customFormat="1" ht="15.75">
      <c r="B5" s="117"/>
      <c r="C5" s="119"/>
      <c r="D5" s="119"/>
    </row>
    <row r="7" spans="1:10" ht="39.75" customHeight="1">
      <c r="A7" s="171" t="s">
        <v>18</v>
      </c>
      <c r="B7" s="171" t="s">
        <v>218</v>
      </c>
      <c r="C7" s="171" t="s">
        <v>20</v>
      </c>
      <c r="D7" s="192" t="s">
        <v>303</v>
      </c>
      <c r="E7" s="172" t="s">
        <v>304</v>
      </c>
      <c r="F7" s="172" t="s">
        <v>305</v>
      </c>
      <c r="G7" s="172" t="s">
        <v>306</v>
      </c>
      <c r="H7" s="172" t="s">
        <v>291</v>
      </c>
      <c r="I7" s="172" t="s">
        <v>292</v>
      </c>
      <c r="J7" s="197" t="s">
        <v>298</v>
      </c>
    </row>
    <row r="8" spans="1:10" s="130" customFormat="1" ht="29.25" customHeight="1">
      <c r="A8" s="124">
        <v>1</v>
      </c>
      <c r="B8" s="125" t="s">
        <v>122</v>
      </c>
      <c r="C8" s="126" t="s">
        <v>22</v>
      </c>
      <c r="D8" s="193">
        <v>1800</v>
      </c>
      <c r="E8" s="173">
        <v>2300</v>
      </c>
      <c r="F8" s="173">
        <v>2425</v>
      </c>
      <c r="G8" s="173">
        <f>D8+E8+F8</f>
        <v>6525</v>
      </c>
      <c r="H8" s="195">
        <v>2100</v>
      </c>
      <c r="I8" s="173">
        <v>2953.795</v>
      </c>
      <c r="J8" s="198">
        <v>3000</v>
      </c>
    </row>
    <row r="9" spans="1:10" s="130" customFormat="1" ht="14.25">
      <c r="A9" s="124">
        <v>2</v>
      </c>
      <c r="B9" s="125" t="s">
        <v>123</v>
      </c>
      <c r="C9" s="126" t="s">
        <v>23</v>
      </c>
      <c r="D9" s="193">
        <v>7380</v>
      </c>
      <c r="E9" s="173">
        <v>7260</v>
      </c>
      <c r="F9" s="173">
        <v>14700</v>
      </c>
      <c r="G9" s="173">
        <f aca="true" t="shared" si="0" ref="G9:G72">D9+E9+F9</f>
        <v>29340</v>
      </c>
      <c r="H9" s="195">
        <v>7260</v>
      </c>
      <c r="I9" s="173">
        <v>21600</v>
      </c>
      <c r="J9" s="198">
        <v>7634.98</v>
      </c>
    </row>
    <row r="10" spans="1:10" s="130" customFormat="1" ht="14.25">
      <c r="A10" s="124">
        <v>3</v>
      </c>
      <c r="B10" s="125" t="s">
        <v>124</v>
      </c>
      <c r="C10" s="126" t="s">
        <v>24</v>
      </c>
      <c r="D10" s="193">
        <v>0</v>
      </c>
      <c r="E10" s="173">
        <v>0</v>
      </c>
      <c r="F10" s="173">
        <v>0</v>
      </c>
      <c r="G10" s="173">
        <f t="shared" si="0"/>
        <v>0</v>
      </c>
      <c r="H10" s="196">
        <v>0</v>
      </c>
      <c r="I10" s="173">
        <v>5038.795</v>
      </c>
      <c r="J10" s="198">
        <v>5288.31</v>
      </c>
    </row>
    <row r="11" spans="1:10" s="130" customFormat="1" ht="14.25">
      <c r="A11" s="124">
        <v>4</v>
      </c>
      <c r="B11" s="125" t="s">
        <v>125</v>
      </c>
      <c r="C11" s="126" t="s">
        <v>25</v>
      </c>
      <c r="D11" s="193">
        <v>895</v>
      </c>
      <c r="E11" s="173">
        <v>2815</v>
      </c>
      <c r="F11" s="173">
        <v>4270</v>
      </c>
      <c r="G11" s="173">
        <f t="shared" si="0"/>
        <v>7980</v>
      </c>
      <c r="H11" s="195">
        <v>3410</v>
      </c>
      <c r="I11" s="173">
        <v>13312.8955</v>
      </c>
      <c r="J11" s="198">
        <v>14266.33</v>
      </c>
    </row>
    <row r="12" spans="1:10" s="130" customFormat="1" ht="14.25">
      <c r="A12" s="124">
        <v>5</v>
      </c>
      <c r="B12" s="125" t="s">
        <v>126</v>
      </c>
      <c r="C12" s="126" t="s">
        <v>26</v>
      </c>
      <c r="D12" s="193">
        <v>4110</v>
      </c>
      <c r="E12" s="173">
        <v>4630</v>
      </c>
      <c r="F12" s="173">
        <v>4060</v>
      </c>
      <c r="G12" s="173">
        <f t="shared" si="0"/>
        <v>12800</v>
      </c>
      <c r="H12" s="195">
        <v>4330</v>
      </c>
      <c r="I12" s="173">
        <v>4031.795</v>
      </c>
      <c r="J12" s="198">
        <v>4231.45</v>
      </c>
    </row>
    <row r="13" spans="1:10" s="130" customFormat="1" ht="14.25">
      <c r="A13" s="124">
        <v>6</v>
      </c>
      <c r="B13" s="125" t="s">
        <v>127</v>
      </c>
      <c r="C13" s="126" t="s">
        <v>27</v>
      </c>
      <c r="D13" s="193">
        <v>2280</v>
      </c>
      <c r="E13" s="173">
        <v>3780</v>
      </c>
      <c r="F13" s="173">
        <v>4080</v>
      </c>
      <c r="G13" s="173">
        <f t="shared" si="0"/>
        <v>10140</v>
      </c>
      <c r="H13" s="195">
        <v>3300</v>
      </c>
      <c r="I13" s="173">
        <v>4158.625</v>
      </c>
      <c r="J13" s="198">
        <v>4364.56</v>
      </c>
    </row>
    <row r="14" spans="1:10" s="130" customFormat="1" ht="14.25">
      <c r="A14" s="124">
        <v>7</v>
      </c>
      <c r="B14" s="125" t="s">
        <v>128</v>
      </c>
      <c r="C14" s="126" t="s">
        <v>28</v>
      </c>
      <c r="D14" s="193">
        <v>3275</v>
      </c>
      <c r="E14" s="173">
        <v>4020</v>
      </c>
      <c r="F14" s="173">
        <v>4120</v>
      </c>
      <c r="G14" s="173">
        <f t="shared" si="0"/>
        <v>11415</v>
      </c>
      <c r="H14" s="195">
        <v>4100</v>
      </c>
      <c r="I14" s="173">
        <v>4158.625</v>
      </c>
      <c r="J14" s="198">
        <v>4364.56</v>
      </c>
    </row>
    <row r="15" spans="1:10" s="130" customFormat="1" ht="14.25">
      <c r="A15" s="124">
        <v>8</v>
      </c>
      <c r="B15" s="125" t="s">
        <v>129</v>
      </c>
      <c r="C15" s="126" t="s">
        <v>29</v>
      </c>
      <c r="D15" s="193">
        <v>7720</v>
      </c>
      <c r="E15" s="173">
        <v>9805</v>
      </c>
      <c r="F15" s="173">
        <v>8380</v>
      </c>
      <c r="G15" s="173">
        <f t="shared" si="0"/>
        <v>25905</v>
      </c>
      <c r="H15" s="195">
        <v>9285</v>
      </c>
      <c r="I15" s="173">
        <v>8319.78</v>
      </c>
      <c r="J15" s="198">
        <v>8731.77</v>
      </c>
    </row>
    <row r="16" spans="1:10" s="130" customFormat="1" ht="14.25">
      <c r="A16" s="124">
        <v>9</v>
      </c>
      <c r="B16" s="125" t="s">
        <v>130</v>
      </c>
      <c r="C16" s="126" t="s">
        <v>30</v>
      </c>
      <c r="D16" s="193">
        <v>4905</v>
      </c>
      <c r="E16" s="173">
        <v>8100</v>
      </c>
      <c r="F16" s="173">
        <v>8085</v>
      </c>
      <c r="G16" s="173">
        <f t="shared" si="0"/>
        <v>21090</v>
      </c>
      <c r="H16" s="195">
        <v>9225</v>
      </c>
      <c r="I16" s="173">
        <v>10581.09</v>
      </c>
      <c r="J16" s="198">
        <v>11105.06</v>
      </c>
    </row>
    <row r="17" spans="1:10" s="130" customFormat="1" ht="14.25">
      <c r="A17" s="124">
        <v>10</v>
      </c>
      <c r="B17" s="125" t="s">
        <v>131</v>
      </c>
      <c r="C17" s="126" t="s">
        <v>31</v>
      </c>
      <c r="D17" s="193">
        <v>2255</v>
      </c>
      <c r="E17" s="173">
        <v>1210</v>
      </c>
      <c r="F17" s="173">
        <v>2255</v>
      </c>
      <c r="G17" s="173">
        <f t="shared" si="0"/>
        <v>5720</v>
      </c>
      <c r="H17" s="195">
        <v>1375</v>
      </c>
      <c r="I17" s="173">
        <v>2265.11</v>
      </c>
      <c r="J17" s="198">
        <v>2377.28</v>
      </c>
    </row>
    <row r="18" spans="1:10" s="130" customFormat="1" ht="22.5" customHeight="1">
      <c r="A18" s="124">
        <v>11</v>
      </c>
      <c r="B18" s="125" t="s">
        <v>132</v>
      </c>
      <c r="C18" s="126" t="s">
        <v>32</v>
      </c>
      <c r="D18" s="193">
        <v>3900</v>
      </c>
      <c r="E18" s="173">
        <v>3850</v>
      </c>
      <c r="F18" s="173">
        <v>3900</v>
      </c>
      <c r="G18" s="173">
        <f t="shared" si="0"/>
        <v>11650</v>
      </c>
      <c r="H18" s="195">
        <v>3550</v>
      </c>
      <c r="I18" s="173">
        <v>3904.97</v>
      </c>
      <c r="J18" s="198">
        <v>4098.34</v>
      </c>
    </row>
    <row r="19" spans="1:10" s="130" customFormat="1" ht="25.5">
      <c r="A19" s="124">
        <v>12</v>
      </c>
      <c r="B19" s="125" t="s">
        <v>133</v>
      </c>
      <c r="C19" s="126" t="s">
        <v>33</v>
      </c>
      <c r="D19" s="193">
        <v>3540</v>
      </c>
      <c r="E19" s="173">
        <v>3600</v>
      </c>
      <c r="F19" s="173">
        <v>4140</v>
      </c>
      <c r="G19" s="173">
        <f t="shared" si="0"/>
        <v>11280</v>
      </c>
      <c r="H19" s="195">
        <v>3780</v>
      </c>
      <c r="I19" s="173">
        <v>3600</v>
      </c>
      <c r="J19" s="198">
        <v>3600</v>
      </c>
    </row>
    <row r="20" spans="1:10" s="130" customFormat="1" ht="14.25">
      <c r="A20" s="124">
        <v>13</v>
      </c>
      <c r="B20" s="125" t="s">
        <v>134</v>
      </c>
      <c r="C20" s="126" t="s">
        <v>34</v>
      </c>
      <c r="D20" s="193">
        <v>13840</v>
      </c>
      <c r="E20" s="173">
        <v>13610</v>
      </c>
      <c r="F20" s="173">
        <v>13500</v>
      </c>
      <c r="G20" s="173">
        <f t="shared" si="0"/>
        <v>40950</v>
      </c>
      <c r="H20" s="195">
        <v>13080</v>
      </c>
      <c r="I20" s="173">
        <v>13707.89</v>
      </c>
      <c r="J20" s="198">
        <v>14386.7</v>
      </c>
    </row>
    <row r="21" spans="1:10" s="130" customFormat="1" ht="14.25">
      <c r="A21" s="124">
        <v>14</v>
      </c>
      <c r="B21" s="125" t="s">
        <v>135</v>
      </c>
      <c r="C21" s="126" t="s">
        <v>35</v>
      </c>
      <c r="D21" s="193">
        <v>13650</v>
      </c>
      <c r="E21" s="173">
        <v>16460</v>
      </c>
      <c r="F21" s="173">
        <v>18380</v>
      </c>
      <c r="G21" s="173">
        <f t="shared" si="0"/>
        <v>48490</v>
      </c>
      <c r="H21" s="196">
        <v>15160</v>
      </c>
      <c r="I21" s="173">
        <v>20746.19</v>
      </c>
      <c r="J21" s="198">
        <v>21773.53</v>
      </c>
    </row>
    <row r="22" spans="1:10" s="130" customFormat="1" ht="14.25">
      <c r="A22" s="124">
        <v>15</v>
      </c>
      <c r="B22" s="125" t="s">
        <v>136</v>
      </c>
      <c r="C22" s="126" t="s">
        <v>36</v>
      </c>
      <c r="D22" s="193">
        <v>3650</v>
      </c>
      <c r="E22" s="173">
        <v>2720</v>
      </c>
      <c r="F22" s="173">
        <v>2830</v>
      </c>
      <c r="G22" s="173">
        <f t="shared" si="0"/>
        <v>9200</v>
      </c>
      <c r="H22" s="195">
        <v>2910</v>
      </c>
      <c r="I22" s="173">
        <v>2953.775</v>
      </c>
      <c r="J22" s="198">
        <v>3100.05</v>
      </c>
    </row>
    <row r="23" spans="1:10" s="130" customFormat="1" ht="14.25">
      <c r="A23" s="124">
        <v>16</v>
      </c>
      <c r="B23" s="125" t="s">
        <v>137</v>
      </c>
      <c r="C23" s="126" t="s">
        <v>37</v>
      </c>
      <c r="D23" s="193">
        <v>2800</v>
      </c>
      <c r="E23" s="173">
        <v>2850</v>
      </c>
      <c r="F23" s="173">
        <v>3230</v>
      </c>
      <c r="G23" s="173">
        <f t="shared" si="0"/>
        <v>8880</v>
      </c>
      <c r="H23" s="195">
        <v>2760</v>
      </c>
      <c r="I23" s="173">
        <v>3000</v>
      </c>
      <c r="J23" s="198">
        <v>3000</v>
      </c>
    </row>
    <row r="24" spans="1:10" s="130" customFormat="1" ht="14.25">
      <c r="A24" s="124">
        <v>17</v>
      </c>
      <c r="B24" s="125" t="s">
        <v>138</v>
      </c>
      <c r="C24" s="126" t="s">
        <v>38</v>
      </c>
      <c r="D24" s="193">
        <v>14000</v>
      </c>
      <c r="E24" s="173">
        <v>15980</v>
      </c>
      <c r="F24" s="173">
        <v>16140</v>
      </c>
      <c r="G24" s="173">
        <f t="shared" si="0"/>
        <v>46120</v>
      </c>
      <c r="H24" s="195">
        <v>10600</v>
      </c>
      <c r="I24" s="173">
        <v>16023.19</v>
      </c>
      <c r="J24" s="198">
        <v>16816.65</v>
      </c>
    </row>
    <row r="25" spans="1:10" s="130" customFormat="1" ht="14.25">
      <c r="A25" s="124">
        <v>18</v>
      </c>
      <c r="B25" s="125" t="s">
        <v>139</v>
      </c>
      <c r="C25" s="126" t="s">
        <v>39</v>
      </c>
      <c r="D25" s="193">
        <v>4100</v>
      </c>
      <c r="E25" s="173">
        <v>4450</v>
      </c>
      <c r="F25" s="173">
        <v>6000</v>
      </c>
      <c r="G25" s="173">
        <f t="shared" si="0"/>
        <v>14550</v>
      </c>
      <c r="H25" s="195">
        <v>4760</v>
      </c>
      <c r="I25" s="173">
        <v>8742.115</v>
      </c>
      <c r="J25" s="198">
        <v>9175.02</v>
      </c>
    </row>
    <row r="26" spans="1:10" s="130" customFormat="1" ht="14.25">
      <c r="A26" s="124">
        <v>19</v>
      </c>
      <c r="B26" s="125" t="s">
        <v>140</v>
      </c>
      <c r="C26" s="126" t="s">
        <v>40</v>
      </c>
      <c r="D26" s="193">
        <v>4620</v>
      </c>
      <c r="E26" s="173">
        <v>4780</v>
      </c>
      <c r="F26" s="173">
        <v>7320</v>
      </c>
      <c r="G26" s="173">
        <f t="shared" si="0"/>
        <v>16720</v>
      </c>
      <c r="H26" s="195">
        <v>4780</v>
      </c>
      <c r="I26" s="173">
        <v>7200</v>
      </c>
      <c r="J26" s="198">
        <v>5016.78</v>
      </c>
    </row>
    <row r="27" spans="1:10" s="130" customFormat="1" ht="14.25">
      <c r="A27" s="124">
        <v>20</v>
      </c>
      <c r="B27" s="125" t="s">
        <v>141</v>
      </c>
      <c r="C27" s="126" t="s">
        <v>41</v>
      </c>
      <c r="D27" s="193">
        <v>5600</v>
      </c>
      <c r="E27" s="173">
        <v>7140</v>
      </c>
      <c r="F27" s="173">
        <v>5520</v>
      </c>
      <c r="G27" s="173">
        <f t="shared" si="0"/>
        <v>18260</v>
      </c>
      <c r="H27" s="195">
        <v>7500</v>
      </c>
      <c r="I27" s="173">
        <v>5490.295</v>
      </c>
      <c r="J27" s="198">
        <v>5762.17</v>
      </c>
    </row>
    <row r="28" spans="1:10" s="130" customFormat="1" ht="14.25">
      <c r="A28" s="124">
        <v>21</v>
      </c>
      <c r="B28" s="125" t="s">
        <v>142</v>
      </c>
      <c r="C28" s="126" t="s">
        <v>42</v>
      </c>
      <c r="D28" s="193">
        <v>3540</v>
      </c>
      <c r="E28" s="173">
        <v>3840</v>
      </c>
      <c r="F28" s="173">
        <v>2840</v>
      </c>
      <c r="G28" s="173">
        <f t="shared" si="0"/>
        <v>10220</v>
      </c>
      <c r="H28" s="195">
        <v>3760</v>
      </c>
      <c r="I28" s="173">
        <v>4040.675</v>
      </c>
      <c r="J28" s="198">
        <v>4240.77</v>
      </c>
    </row>
    <row r="29" spans="1:10" s="130" customFormat="1" ht="14.25">
      <c r="A29" s="124">
        <v>22</v>
      </c>
      <c r="B29" s="125" t="s">
        <v>143</v>
      </c>
      <c r="C29" s="126" t="s">
        <v>43</v>
      </c>
      <c r="D29" s="193">
        <v>11820</v>
      </c>
      <c r="E29" s="173">
        <v>11700</v>
      </c>
      <c r="F29" s="173">
        <v>12150</v>
      </c>
      <c r="G29" s="173">
        <f t="shared" si="0"/>
        <v>35670</v>
      </c>
      <c r="H29" s="195">
        <v>12120</v>
      </c>
      <c r="I29" s="173">
        <v>12655.96</v>
      </c>
      <c r="J29" s="198">
        <v>13282.68</v>
      </c>
    </row>
    <row r="30" spans="1:10" s="130" customFormat="1" ht="14.25">
      <c r="A30" s="124">
        <v>23</v>
      </c>
      <c r="B30" s="125" t="s">
        <v>144</v>
      </c>
      <c r="C30" s="126" t="s">
        <v>44</v>
      </c>
      <c r="D30" s="193">
        <v>5610</v>
      </c>
      <c r="E30" s="173">
        <v>5500</v>
      </c>
      <c r="F30" s="173">
        <v>5600</v>
      </c>
      <c r="G30" s="173">
        <f t="shared" si="0"/>
        <v>16710</v>
      </c>
      <c r="H30" s="195">
        <v>7650</v>
      </c>
      <c r="I30" s="173">
        <v>5562.585</v>
      </c>
      <c r="J30" s="198">
        <v>5838.04</v>
      </c>
    </row>
    <row r="31" spans="1:10" s="130" customFormat="1" ht="14.25">
      <c r="A31" s="124">
        <v>24</v>
      </c>
      <c r="B31" s="125" t="s">
        <v>145</v>
      </c>
      <c r="C31" s="126" t="s">
        <v>45</v>
      </c>
      <c r="D31" s="193">
        <v>2340</v>
      </c>
      <c r="E31" s="173">
        <v>3480</v>
      </c>
      <c r="F31" s="173">
        <v>4380</v>
      </c>
      <c r="G31" s="173">
        <f t="shared" si="0"/>
        <v>10200</v>
      </c>
      <c r="H31" s="195">
        <v>3420</v>
      </c>
      <c r="I31" s="173">
        <v>4366.615</v>
      </c>
      <c r="J31" s="198">
        <v>4582.85</v>
      </c>
    </row>
    <row r="32" spans="1:10" s="130" customFormat="1" ht="14.25">
      <c r="A32" s="124">
        <v>25</v>
      </c>
      <c r="B32" s="125" t="s">
        <v>146</v>
      </c>
      <c r="C32" s="126" t="s">
        <v>46</v>
      </c>
      <c r="D32" s="193">
        <v>19325</v>
      </c>
      <c r="E32" s="173">
        <v>21260</v>
      </c>
      <c r="F32" s="173">
        <v>19070</v>
      </c>
      <c r="G32" s="173">
        <f t="shared" si="0"/>
        <v>59655</v>
      </c>
      <c r="H32" s="195">
        <v>22715</v>
      </c>
      <c r="I32" s="173">
        <v>18932.575</v>
      </c>
      <c r="J32" s="198">
        <v>19870.11</v>
      </c>
    </row>
    <row r="33" spans="1:10" s="130" customFormat="1" ht="14.25">
      <c r="A33" s="124">
        <v>26</v>
      </c>
      <c r="B33" s="125" t="s">
        <v>147</v>
      </c>
      <c r="C33" s="126" t="s">
        <v>47</v>
      </c>
      <c r="D33" s="193">
        <v>13565</v>
      </c>
      <c r="E33" s="173">
        <v>15335</v>
      </c>
      <c r="F33" s="173">
        <v>13380</v>
      </c>
      <c r="G33" s="173">
        <f t="shared" si="0"/>
        <v>42280</v>
      </c>
      <c r="H33" s="195">
        <v>15275</v>
      </c>
      <c r="I33" s="173">
        <v>13290.09</v>
      </c>
      <c r="J33" s="198">
        <v>13948.21</v>
      </c>
    </row>
    <row r="34" spans="1:10" s="130" customFormat="1" ht="14.25">
      <c r="A34" s="124">
        <v>27</v>
      </c>
      <c r="B34" s="125" t="s">
        <v>148</v>
      </c>
      <c r="C34" s="126" t="s">
        <v>48</v>
      </c>
      <c r="D34" s="193">
        <v>4140</v>
      </c>
      <c r="E34" s="173">
        <v>4860</v>
      </c>
      <c r="F34" s="173">
        <v>4080</v>
      </c>
      <c r="G34" s="173">
        <f t="shared" si="0"/>
        <v>13080</v>
      </c>
      <c r="H34" s="195">
        <v>9300</v>
      </c>
      <c r="I34" s="173">
        <v>19800</v>
      </c>
      <c r="J34" s="198">
        <v>4170.22</v>
      </c>
    </row>
    <row r="35" spans="1:10" s="130" customFormat="1" ht="14.25">
      <c r="A35" s="124">
        <v>28</v>
      </c>
      <c r="B35" s="125" t="s">
        <v>149</v>
      </c>
      <c r="C35" s="126" t="s">
        <v>49</v>
      </c>
      <c r="D35" s="193">
        <v>3300</v>
      </c>
      <c r="E35" s="173">
        <v>2700</v>
      </c>
      <c r="F35" s="173">
        <v>3900</v>
      </c>
      <c r="G35" s="173">
        <f t="shared" si="0"/>
        <v>9900</v>
      </c>
      <c r="H35" s="195">
        <v>2700</v>
      </c>
      <c r="I35" s="173">
        <v>3600</v>
      </c>
      <c r="J35" s="198">
        <v>3600</v>
      </c>
    </row>
    <row r="36" spans="1:10" s="130" customFormat="1" ht="14.25">
      <c r="A36" s="124">
        <v>29</v>
      </c>
      <c r="B36" s="125" t="s">
        <v>150</v>
      </c>
      <c r="C36" s="126" t="s">
        <v>50</v>
      </c>
      <c r="D36" s="193">
        <v>10850</v>
      </c>
      <c r="E36" s="173">
        <v>10150</v>
      </c>
      <c r="F36" s="173">
        <v>10850</v>
      </c>
      <c r="G36" s="173">
        <f t="shared" si="0"/>
        <v>31850</v>
      </c>
      <c r="H36" s="195">
        <v>10500</v>
      </c>
      <c r="I36" s="173">
        <v>10855.035</v>
      </c>
      <c r="J36" s="198">
        <v>11392.57</v>
      </c>
    </row>
    <row r="37" spans="1:10" s="130" customFormat="1" ht="14.25">
      <c r="A37" s="124">
        <v>30</v>
      </c>
      <c r="B37" s="125" t="s">
        <v>151</v>
      </c>
      <c r="C37" s="126" t="s">
        <v>51</v>
      </c>
      <c r="D37" s="193">
        <v>5640</v>
      </c>
      <c r="E37" s="173">
        <v>8700</v>
      </c>
      <c r="F37" s="173">
        <v>5580</v>
      </c>
      <c r="G37" s="173">
        <f t="shared" si="0"/>
        <v>19920</v>
      </c>
      <c r="H37" s="195">
        <v>10020</v>
      </c>
      <c r="I37" s="173">
        <v>5580.34</v>
      </c>
      <c r="J37" s="198">
        <v>5856.68</v>
      </c>
    </row>
    <row r="38" spans="1:10" s="130" customFormat="1" ht="14.25">
      <c r="A38" s="124">
        <v>31</v>
      </c>
      <c r="B38" s="125" t="s">
        <v>152</v>
      </c>
      <c r="C38" s="126" t="s">
        <v>52</v>
      </c>
      <c r="D38" s="193">
        <v>3900</v>
      </c>
      <c r="E38" s="173">
        <v>3900</v>
      </c>
      <c r="F38" s="173">
        <v>9060</v>
      </c>
      <c r="G38" s="173">
        <f t="shared" si="0"/>
        <v>16860</v>
      </c>
      <c r="H38" s="195">
        <v>3900</v>
      </c>
      <c r="I38" s="173">
        <v>12600</v>
      </c>
      <c r="J38" s="198">
        <v>4126.29</v>
      </c>
    </row>
    <row r="39" spans="1:10" s="130" customFormat="1" ht="14.25">
      <c r="A39" s="124">
        <v>32</v>
      </c>
      <c r="B39" s="125" t="s">
        <v>153</v>
      </c>
      <c r="C39" s="126" t="s">
        <v>53</v>
      </c>
      <c r="D39" s="193">
        <v>5540</v>
      </c>
      <c r="E39" s="173">
        <v>5980</v>
      </c>
      <c r="F39" s="173">
        <v>5480</v>
      </c>
      <c r="G39" s="173">
        <f t="shared" si="0"/>
        <v>17000</v>
      </c>
      <c r="H39" s="195">
        <v>7000</v>
      </c>
      <c r="I39" s="173">
        <v>5444.64</v>
      </c>
      <c r="J39" s="198">
        <v>5714.25</v>
      </c>
    </row>
    <row r="40" spans="1:10" s="130" customFormat="1" ht="14.25">
      <c r="A40" s="124">
        <v>33</v>
      </c>
      <c r="B40" s="125" t="s">
        <v>154</v>
      </c>
      <c r="C40" s="126" t="s">
        <v>54</v>
      </c>
      <c r="D40" s="193">
        <v>1320</v>
      </c>
      <c r="E40" s="173">
        <v>1310</v>
      </c>
      <c r="F40" s="173">
        <v>1600</v>
      </c>
      <c r="G40" s="173">
        <f t="shared" si="0"/>
        <v>4230</v>
      </c>
      <c r="H40" s="195">
        <v>1500</v>
      </c>
      <c r="I40" s="173">
        <v>5036.26</v>
      </c>
      <c r="J40" s="198">
        <v>5285.65</v>
      </c>
    </row>
    <row r="41" spans="1:10" s="130" customFormat="1" ht="25.5">
      <c r="A41" s="124">
        <v>34</v>
      </c>
      <c r="B41" s="125" t="s">
        <v>155</v>
      </c>
      <c r="C41" s="126" t="s">
        <v>55</v>
      </c>
      <c r="D41" s="193">
        <v>9655</v>
      </c>
      <c r="E41" s="173">
        <v>9505</v>
      </c>
      <c r="F41" s="173">
        <v>14130</v>
      </c>
      <c r="G41" s="173">
        <f t="shared" si="0"/>
        <v>33290</v>
      </c>
      <c r="H41" s="195">
        <v>9440</v>
      </c>
      <c r="I41" s="173">
        <v>9489.115</v>
      </c>
      <c r="J41" s="198">
        <v>9959.01</v>
      </c>
    </row>
    <row r="42" spans="1:10" s="130" customFormat="1" ht="14.25">
      <c r="A42" s="124">
        <v>35</v>
      </c>
      <c r="B42" s="125" t="s">
        <v>156</v>
      </c>
      <c r="C42" s="133" t="s">
        <v>56</v>
      </c>
      <c r="D42" s="193">
        <v>7960</v>
      </c>
      <c r="E42" s="173">
        <v>9770</v>
      </c>
      <c r="F42" s="173">
        <v>8790</v>
      </c>
      <c r="G42" s="173">
        <f t="shared" si="0"/>
        <v>26520</v>
      </c>
      <c r="H42" s="195">
        <v>9230</v>
      </c>
      <c r="I42" s="173">
        <v>10384.51</v>
      </c>
      <c r="J42" s="198">
        <v>10898.74</v>
      </c>
    </row>
    <row r="43" spans="1:10" s="130" customFormat="1" ht="14.25">
      <c r="A43" s="124">
        <v>36</v>
      </c>
      <c r="B43" s="125" t="s">
        <v>157</v>
      </c>
      <c r="C43" s="133" t="s">
        <v>57</v>
      </c>
      <c r="D43" s="193">
        <v>11190</v>
      </c>
      <c r="E43" s="173">
        <v>25910</v>
      </c>
      <c r="F43" s="173">
        <v>11360</v>
      </c>
      <c r="G43" s="173">
        <f t="shared" si="0"/>
        <v>48460</v>
      </c>
      <c r="H43" s="195">
        <v>20160</v>
      </c>
      <c r="I43" s="173">
        <v>11281.17</v>
      </c>
      <c r="J43" s="198">
        <v>11839.8</v>
      </c>
    </row>
    <row r="44" spans="1:10" s="130" customFormat="1" ht="14.25">
      <c r="A44" s="124">
        <v>37</v>
      </c>
      <c r="B44" s="125" t="s">
        <v>158</v>
      </c>
      <c r="C44" s="133" t="s">
        <v>58</v>
      </c>
      <c r="D44" s="193">
        <v>4290</v>
      </c>
      <c r="E44" s="173">
        <v>4230</v>
      </c>
      <c r="F44" s="173">
        <v>4200</v>
      </c>
      <c r="G44" s="173">
        <f t="shared" si="0"/>
        <v>12720</v>
      </c>
      <c r="H44" s="195">
        <v>3960</v>
      </c>
      <c r="I44" s="173">
        <v>16597.96646527082</v>
      </c>
      <c r="J44" s="198">
        <v>4302</v>
      </c>
    </row>
    <row r="45" spans="1:10" s="130" customFormat="1" ht="14.25">
      <c r="A45" s="124">
        <v>38</v>
      </c>
      <c r="B45" s="125" t="s">
        <v>159</v>
      </c>
      <c r="C45" s="133" t="s">
        <v>59</v>
      </c>
      <c r="D45" s="193">
        <v>1300</v>
      </c>
      <c r="E45" s="173">
        <v>1600</v>
      </c>
      <c r="F45" s="173">
        <v>1900</v>
      </c>
      <c r="G45" s="173">
        <f t="shared" si="0"/>
        <v>4800</v>
      </c>
      <c r="H45" s="195">
        <v>1600</v>
      </c>
      <c r="I45" s="173">
        <v>4199.999999999999</v>
      </c>
      <c r="J45" s="198">
        <v>4199.999999999999</v>
      </c>
    </row>
    <row r="46" spans="1:10" s="130" customFormat="1" ht="14.25">
      <c r="A46" s="124">
        <v>39</v>
      </c>
      <c r="B46" s="125" t="s">
        <v>160</v>
      </c>
      <c r="C46" s="133" t="s">
        <v>60</v>
      </c>
      <c r="D46" s="193">
        <v>2370</v>
      </c>
      <c r="E46" s="173">
        <v>3895</v>
      </c>
      <c r="F46" s="173">
        <v>3515</v>
      </c>
      <c r="G46" s="173">
        <f t="shared" si="0"/>
        <v>9780</v>
      </c>
      <c r="H46" s="196">
        <v>1810</v>
      </c>
      <c r="I46" s="173">
        <v>4747.095</v>
      </c>
      <c r="J46" s="198">
        <v>4982.17</v>
      </c>
    </row>
    <row r="47" spans="1:10" s="130" customFormat="1" ht="14.25">
      <c r="A47" s="124">
        <v>40</v>
      </c>
      <c r="B47" s="125" t="s">
        <v>161</v>
      </c>
      <c r="C47" s="133" t="s">
        <v>61</v>
      </c>
      <c r="D47" s="193">
        <v>16620</v>
      </c>
      <c r="E47" s="173">
        <v>17160</v>
      </c>
      <c r="F47" s="173">
        <v>18480</v>
      </c>
      <c r="G47" s="173">
        <f t="shared" si="0"/>
        <v>52260</v>
      </c>
      <c r="H47" s="196">
        <v>17640</v>
      </c>
      <c r="I47" s="173">
        <v>18408.785</v>
      </c>
      <c r="J47" s="198">
        <v>19130.03</v>
      </c>
    </row>
    <row r="48" spans="1:10" s="130" customFormat="1" ht="14.25">
      <c r="A48" s="124">
        <v>41</v>
      </c>
      <c r="B48" s="125" t="s">
        <v>162</v>
      </c>
      <c r="C48" s="133" t="s">
        <v>62</v>
      </c>
      <c r="D48" s="193">
        <v>5835</v>
      </c>
      <c r="E48" s="173">
        <v>6880</v>
      </c>
      <c r="F48" s="173">
        <v>6840</v>
      </c>
      <c r="G48" s="173">
        <f t="shared" si="0"/>
        <v>19555</v>
      </c>
      <c r="H48" s="196">
        <v>4640</v>
      </c>
      <c r="I48" s="173">
        <v>25505.965</v>
      </c>
      <c r="J48" s="198">
        <v>18000</v>
      </c>
    </row>
    <row r="49" spans="1:10" s="130" customFormat="1" ht="14.25">
      <c r="A49" s="124">
        <v>42</v>
      </c>
      <c r="B49" s="125" t="s">
        <v>163</v>
      </c>
      <c r="C49" s="133" t="s">
        <v>63</v>
      </c>
      <c r="D49" s="193">
        <v>1380</v>
      </c>
      <c r="E49" s="173">
        <v>1810</v>
      </c>
      <c r="F49" s="173">
        <v>1610</v>
      </c>
      <c r="G49" s="173">
        <f t="shared" si="0"/>
        <v>4800</v>
      </c>
      <c r="H49" s="196">
        <v>580</v>
      </c>
      <c r="I49" s="173">
        <v>5251.86</v>
      </c>
      <c r="J49" s="198">
        <v>5511.93</v>
      </c>
    </row>
    <row r="50" spans="1:10" s="130" customFormat="1" ht="14.25">
      <c r="A50" s="124">
        <v>43</v>
      </c>
      <c r="B50" s="125" t="s">
        <v>164</v>
      </c>
      <c r="C50" s="133" t="s">
        <v>64</v>
      </c>
      <c r="D50" s="193">
        <v>17825</v>
      </c>
      <c r="E50" s="173">
        <v>22715</v>
      </c>
      <c r="F50" s="173">
        <v>24745</v>
      </c>
      <c r="G50" s="173">
        <f t="shared" si="0"/>
        <v>65285</v>
      </c>
      <c r="H50" s="195">
        <v>36950</v>
      </c>
      <c r="I50" s="173">
        <v>24567.455</v>
      </c>
      <c r="J50" s="198">
        <v>25973.03</v>
      </c>
    </row>
    <row r="51" spans="1:10" s="130" customFormat="1" ht="14.25">
      <c r="A51" s="124">
        <v>44</v>
      </c>
      <c r="B51" s="125" t="s">
        <v>165</v>
      </c>
      <c r="C51" s="133" t="s">
        <v>65</v>
      </c>
      <c r="D51" s="193">
        <v>2560</v>
      </c>
      <c r="E51" s="173">
        <v>3700</v>
      </c>
      <c r="F51" s="173">
        <v>3780</v>
      </c>
      <c r="G51" s="173">
        <f t="shared" si="0"/>
        <v>10040</v>
      </c>
      <c r="H51" s="195">
        <v>3720</v>
      </c>
      <c r="I51" s="173">
        <v>3778.145</v>
      </c>
      <c r="J51" s="198">
        <v>3965.24</v>
      </c>
    </row>
    <row r="52" spans="1:10" s="130" customFormat="1" ht="14.25">
      <c r="A52" s="124">
        <v>45</v>
      </c>
      <c r="B52" s="125" t="s">
        <v>166</v>
      </c>
      <c r="C52" s="133" t="s">
        <v>66</v>
      </c>
      <c r="D52" s="193">
        <v>4920</v>
      </c>
      <c r="E52" s="173">
        <v>4700</v>
      </c>
      <c r="F52" s="173">
        <v>6310</v>
      </c>
      <c r="G52" s="173">
        <f t="shared" si="0"/>
        <v>15930</v>
      </c>
      <c r="H52" s="196">
        <v>6610</v>
      </c>
      <c r="I52" s="173">
        <v>6673.58</v>
      </c>
      <c r="J52" s="198">
        <v>7004.05</v>
      </c>
    </row>
    <row r="53" spans="1:10" s="130" customFormat="1" ht="14.25">
      <c r="A53" s="124">
        <v>46</v>
      </c>
      <c r="B53" s="125" t="s">
        <v>167</v>
      </c>
      <c r="C53" s="133" t="s">
        <v>67</v>
      </c>
      <c r="D53" s="193">
        <v>6650</v>
      </c>
      <c r="E53" s="173">
        <v>7840</v>
      </c>
      <c r="F53" s="173">
        <v>6580</v>
      </c>
      <c r="G53" s="173">
        <f t="shared" si="0"/>
        <v>21070</v>
      </c>
      <c r="H53" s="196">
        <v>8620</v>
      </c>
      <c r="I53" s="173">
        <v>6540.415</v>
      </c>
      <c r="J53" s="198">
        <v>6864.29</v>
      </c>
    </row>
    <row r="54" spans="1:10" s="130" customFormat="1" ht="14.25">
      <c r="A54" s="124">
        <v>47</v>
      </c>
      <c r="B54" s="125" t="s">
        <v>168</v>
      </c>
      <c r="C54" s="133" t="s">
        <v>68</v>
      </c>
      <c r="D54" s="193">
        <v>19325</v>
      </c>
      <c r="E54" s="173">
        <v>19470</v>
      </c>
      <c r="F54" s="173">
        <v>24855</v>
      </c>
      <c r="G54" s="173">
        <f t="shared" si="0"/>
        <v>63650</v>
      </c>
      <c r="H54" s="195">
        <v>19525</v>
      </c>
      <c r="I54" s="173">
        <v>67319.99999999999</v>
      </c>
      <c r="J54" s="198">
        <v>20044.48</v>
      </c>
    </row>
    <row r="55" spans="1:10" s="130" customFormat="1" ht="14.25">
      <c r="A55" s="124">
        <v>48</v>
      </c>
      <c r="B55" s="125" t="s">
        <v>169</v>
      </c>
      <c r="C55" s="133" t="s">
        <v>69</v>
      </c>
      <c r="D55" s="193"/>
      <c r="E55" s="173">
        <v>420</v>
      </c>
      <c r="F55" s="173">
        <v>420</v>
      </c>
      <c r="G55" s="173">
        <f t="shared" si="0"/>
        <v>840</v>
      </c>
      <c r="H55" s="195">
        <v>540</v>
      </c>
      <c r="I55" s="173">
        <v>2150.9396000000006</v>
      </c>
      <c r="J55" s="198">
        <v>2883.08</v>
      </c>
    </row>
    <row r="56" spans="1:10" s="130" customFormat="1" ht="14.25">
      <c r="A56" s="124">
        <v>49</v>
      </c>
      <c r="B56" s="125" t="s">
        <v>170</v>
      </c>
      <c r="C56" s="133" t="s">
        <v>70</v>
      </c>
      <c r="D56" s="193">
        <v>4060</v>
      </c>
      <c r="E56" s="173">
        <v>10800</v>
      </c>
      <c r="F56" s="173">
        <v>12420</v>
      </c>
      <c r="G56" s="173">
        <f t="shared" si="0"/>
        <v>27280</v>
      </c>
      <c r="H56" s="195">
        <v>11340</v>
      </c>
      <c r="I56" s="173">
        <v>10800</v>
      </c>
      <c r="J56" s="198">
        <v>4183.53</v>
      </c>
    </row>
    <row r="57" spans="1:10" s="130" customFormat="1" ht="14.25">
      <c r="A57" s="124">
        <v>50</v>
      </c>
      <c r="B57" s="125" t="s">
        <v>171</v>
      </c>
      <c r="C57" s="134" t="s">
        <v>71</v>
      </c>
      <c r="D57" s="193">
        <v>200</v>
      </c>
      <c r="E57" s="173">
        <v>180</v>
      </c>
      <c r="F57" s="173">
        <v>150</v>
      </c>
      <c r="G57" s="173">
        <f t="shared" si="0"/>
        <v>530</v>
      </c>
      <c r="H57" s="195">
        <v>330</v>
      </c>
      <c r="I57" s="173">
        <v>1800</v>
      </c>
      <c r="J57" s="198">
        <v>1800</v>
      </c>
    </row>
    <row r="58" spans="1:10" s="130" customFormat="1" ht="14.25">
      <c r="A58" s="124">
        <v>51</v>
      </c>
      <c r="B58" s="125" t="s">
        <v>172</v>
      </c>
      <c r="C58" s="124" t="s">
        <v>72</v>
      </c>
      <c r="D58" s="194">
        <v>4540</v>
      </c>
      <c r="E58" s="173">
        <v>4450</v>
      </c>
      <c r="F58" s="173">
        <v>4480</v>
      </c>
      <c r="G58" s="173">
        <f t="shared" si="0"/>
        <v>13470</v>
      </c>
      <c r="H58" s="195">
        <v>8100</v>
      </c>
      <c r="I58" s="173">
        <v>4449.055</v>
      </c>
      <c r="J58" s="198">
        <v>4669.37</v>
      </c>
    </row>
    <row r="59" spans="1:10" s="130" customFormat="1" ht="14.25">
      <c r="A59" s="124">
        <v>52</v>
      </c>
      <c r="B59" s="125" t="s">
        <v>173</v>
      </c>
      <c r="C59" s="124" t="s">
        <v>73</v>
      </c>
      <c r="D59" s="194">
        <v>5385</v>
      </c>
      <c r="E59" s="173">
        <v>5415</v>
      </c>
      <c r="F59" s="173">
        <v>5555</v>
      </c>
      <c r="G59" s="173">
        <f t="shared" si="0"/>
        <v>16355</v>
      </c>
      <c r="H59" s="195">
        <v>5975</v>
      </c>
      <c r="I59" s="173">
        <v>5524.72</v>
      </c>
      <c r="J59" s="198">
        <v>5798.3</v>
      </c>
    </row>
    <row r="60" spans="1:10" s="130" customFormat="1" ht="14.25">
      <c r="A60" s="124">
        <v>53</v>
      </c>
      <c r="B60" s="125" t="s">
        <v>174</v>
      </c>
      <c r="C60" s="124" t="s">
        <v>74</v>
      </c>
      <c r="D60" s="194">
        <v>2560</v>
      </c>
      <c r="E60" s="173">
        <v>2300</v>
      </c>
      <c r="F60" s="173">
        <v>2520</v>
      </c>
      <c r="G60" s="173">
        <f t="shared" si="0"/>
        <v>7380</v>
      </c>
      <c r="H60" s="195">
        <v>2880</v>
      </c>
      <c r="I60" s="173">
        <v>2516.225</v>
      </c>
      <c r="J60" s="198">
        <v>2925.68</v>
      </c>
    </row>
    <row r="61" spans="1:10" ht="26.25">
      <c r="A61" s="124">
        <v>54</v>
      </c>
      <c r="B61" s="125" t="s">
        <v>175</v>
      </c>
      <c r="C61" s="126" t="s">
        <v>75</v>
      </c>
      <c r="D61" s="193">
        <v>6030</v>
      </c>
      <c r="E61" s="173">
        <v>5880</v>
      </c>
      <c r="F61" s="173">
        <v>5940</v>
      </c>
      <c r="G61" s="173">
        <f t="shared" si="0"/>
        <v>17850</v>
      </c>
      <c r="H61" s="195">
        <v>8905</v>
      </c>
      <c r="I61" s="173">
        <v>5916.43</v>
      </c>
      <c r="J61" s="199">
        <v>6209.41</v>
      </c>
    </row>
    <row r="62" spans="1:10" ht="15">
      <c r="A62" s="124">
        <v>55</v>
      </c>
      <c r="B62" s="125" t="s">
        <v>176</v>
      </c>
      <c r="C62" s="126" t="s">
        <v>76</v>
      </c>
      <c r="D62" s="193">
        <v>840</v>
      </c>
      <c r="E62" s="173">
        <v>960</v>
      </c>
      <c r="F62" s="173">
        <v>600</v>
      </c>
      <c r="G62" s="173">
        <f t="shared" si="0"/>
        <v>2400</v>
      </c>
      <c r="H62" s="195">
        <v>1020</v>
      </c>
      <c r="I62" s="173">
        <v>2772.415</v>
      </c>
      <c r="J62" s="199">
        <v>2909.7</v>
      </c>
    </row>
    <row r="63" spans="1:10" ht="15">
      <c r="A63" s="124">
        <v>56</v>
      </c>
      <c r="B63" s="125" t="s">
        <v>177</v>
      </c>
      <c r="C63" s="126" t="s">
        <v>77</v>
      </c>
      <c r="D63" s="193">
        <v>3465</v>
      </c>
      <c r="E63" s="173">
        <v>3410</v>
      </c>
      <c r="F63" s="173">
        <v>4290</v>
      </c>
      <c r="G63" s="173">
        <f t="shared" si="0"/>
        <v>11165</v>
      </c>
      <c r="H63" s="195">
        <v>3355</v>
      </c>
      <c r="I63" s="173">
        <v>3453.29</v>
      </c>
      <c r="J63" s="199">
        <v>3624.29</v>
      </c>
    </row>
    <row r="64" spans="1:10" ht="15">
      <c r="A64" s="124">
        <v>57</v>
      </c>
      <c r="B64" s="125" t="s">
        <v>178</v>
      </c>
      <c r="C64" s="126" t="s">
        <v>78</v>
      </c>
      <c r="D64" s="193">
        <v>3880</v>
      </c>
      <c r="E64" s="173">
        <v>3850</v>
      </c>
      <c r="F64" s="173">
        <v>5070</v>
      </c>
      <c r="G64" s="173">
        <f t="shared" si="0"/>
        <v>12800</v>
      </c>
      <c r="H64" s="195">
        <v>3150</v>
      </c>
      <c r="I64" s="173">
        <v>10849.96</v>
      </c>
      <c r="J64" s="199">
        <v>11387.24</v>
      </c>
    </row>
    <row r="65" spans="1:10" ht="15">
      <c r="A65" s="124">
        <v>58</v>
      </c>
      <c r="B65" s="125" t="s">
        <v>179</v>
      </c>
      <c r="C65" s="126" t="s">
        <v>79</v>
      </c>
      <c r="D65" s="193">
        <v>1750</v>
      </c>
      <c r="E65" s="173">
        <v>2250</v>
      </c>
      <c r="F65" s="173">
        <v>2800</v>
      </c>
      <c r="G65" s="173">
        <f t="shared" si="0"/>
        <v>6800</v>
      </c>
      <c r="H65" s="195">
        <v>2450</v>
      </c>
      <c r="I65" s="173">
        <v>4085.065</v>
      </c>
      <c r="J65" s="199">
        <v>4287.35</v>
      </c>
    </row>
    <row r="66" spans="1:10" ht="15">
      <c r="A66" s="124">
        <v>59</v>
      </c>
      <c r="B66" s="125" t="s">
        <v>180</v>
      </c>
      <c r="C66" s="126" t="s">
        <v>80</v>
      </c>
      <c r="D66" s="193">
        <v>3040</v>
      </c>
      <c r="E66" s="173">
        <v>3490</v>
      </c>
      <c r="F66" s="173">
        <v>3430</v>
      </c>
      <c r="G66" s="173">
        <f t="shared" si="0"/>
        <v>9960</v>
      </c>
      <c r="H66" s="195">
        <v>4330</v>
      </c>
      <c r="I66" s="173">
        <v>14120.8</v>
      </c>
      <c r="J66" s="199">
        <v>15675.93</v>
      </c>
    </row>
    <row r="67" spans="1:10" ht="15">
      <c r="A67" s="124">
        <v>60</v>
      </c>
      <c r="B67" s="125" t="s">
        <v>181</v>
      </c>
      <c r="C67" s="126" t="s">
        <v>81</v>
      </c>
      <c r="D67" s="193">
        <v>13720</v>
      </c>
      <c r="E67" s="173">
        <v>14320</v>
      </c>
      <c r="F67" s="173">
        <v>19920</v>
      </c>
      <c r="G67" s="173">
        <f t="shared" si="0"/>
        <v>47960</v>
      </c>
      <c r="H67" s="195">
        <v>14290</v>
      </c>
      <c r="I67" s="173">
        <v>59400</v>
      </c>
      <c r="J67" s="199">
        <v>15011.35</v>
      </c>
    </row>
    <row r="68" spans="1:10" ht="15">
      <c r="A68" s="124">
        <v>61</v>
      </c>
      <c r="B68" s="125" t="s">
        <v>182</v>
      </c>
      <c r="C68" s="126" t="s">
        <v>82</v>
      </c>
      <c r="D68" s="193">
        <v>0</v>
      </c>
      <c r="E68" s="173">
        <v>0</v>
      </c>
      <c r="F68" s="173">
        <v>4250</v>
      </c>
      <c r="G68" s="173">
        <f t="shared" si="0"/>
        <v>4250</v>
      </c>
      <c r="H68" s="195">
        <v>2750</v>
      </c>
      <c r="I68" s="173">
        <v>5190.985</v>
      </c>
      <c r="J68" s="199">
        <v>5448.04</v>
      </c>
    </row>
    <row r="69" spans="1:10" ht="15">
      <c r="A69" s="124">
        <v>62</v>
      </c>
      <c r="B69" s="125" t="s">
        <v>183</v>
      </c>
      <c r="C69" s="126" t="s">
        <v>83</v>
      </c>
      <c r="D69" s="193">
        <v>5300</v>
      </c>
      <c r="E69" s="173">
        <v>6380</v>
      </c>
      <c r="F69" s="173">
        <v>7260</v>
      </c>
      <c r="G69" s="173">
        <f t="shared" si="0"/>
        <v>18940</v>
      </c>
      <c r="H69" s="195">
        <v>5390</v>
      </c>
      <c r="I69" s="173">
        <v>7211.325</v>
      </c>
      <c r="J69" s="199">
        <v>7568.42</v>
      </c>
    </row>
    <row r="70" spans="1:10" ht="26.25">
      <c r="A70" s="124">
        <v>63</v>
      </c>
      <c r="B70" s="125" t="s">
        <v>184</v>
      </c>
      <c r="C70" s="126" t="s">
        <v>84</v>
      </c>
      <c r="D70" s="193">
        <v>1260</v>
      </c>
      <c r="E70" s="173">
        <v>1830</v>
      </c>
      <c r="F70" s="173">
        <v>2670</v>
      </c>
      <c r="G70" s="173">
        <f t="shared" si="0"/>
        <v>5760</v>
      </c>
      <c r="H70" s="195">
        <v>1980</v>
      </c>
      <c r="I70" s="173">
        <v>5634.875</v>
      </c>
      <c r="J70" s="199">
        <v>5913.91</v>
      </c>
    </row>
    <row r="71" spans="1:10" ht="15">
      <c r="A71" s="124">
        <v>64</v>
      </c>
      <c r="B71" s="125" t="s">
        <v>185</v>
      </c>
      <c r="C71" s="126" t="s">
        <v>85</v>
      </c>
      <c r="D71" s="193">
        <v>8270</v>
      </c>
      <c r="E71" s="173">
        <v>8640</v>
      </c>
      <c r="F71" s="173">
        <v>10300</v>
      </c>
      <c r="G71" s="173">
        <f t="shared" si="0"/>
        <v>27210</v>
      </c>
      <c r="H71" s="195">
        <v>9940</v>
      </c>
      <c r="I71" s="173">
        <v>15590.715</v>
      </c>
      <c r="J71" s="199">
        <v>16362.76</v>
      </c>
    </row>
    <row r="72" spans="1:10" ht="15">
      <c r="A72" s="124">
        <v>65</v>
      </c>
      <c r="B72" s="125" t="s">
        <v>186</v>
      </c>
      <c r="C72" s="126" t="s">
        <v>86</v>
      </c>
      <c r="D72" s="193">
        <v>3360</v>
      </c>
      <c r="E72" s="173">
        <v>3300</v>
      </c>
      <c r="F72" s="173">
        <v>3320</v>
      </c>
      <c r="G72" s="173">
        <f t="shared" si="0"/>
        <v>9980</v>
      </c>
      <c r="H72" s="195">
        <v>3180</v>
      </c>
      <c r="I72" s="173">
        <v>3315.23</v>
      </c>
      <c r="J72" s="199">
        <v>3479.4</v>
      </c>
    </row>
    <row r="73" spans="1:10" ht="15">
      <c r="A73" s="124">
        <v>66</v>
      </c>
      <c r="B73" s="125" t="s">
        <v>187</v>
      </c>
      <c r="C73" s="126" t="s">
        <v>87</v>
      </c>
      <c r="D73" s="193">
        <v>3280</v>
      </c>
      <c r="E73" s="173">
        <v>3720</v>
      </c>
      <c r="F73" s="173">
        <v>3740</v>
      </c>
      <c r="G73" s="173">
        <f aca="true" t="shared" si="1" ref="G73:G93">D73+E73+F73</f>
        <v>10740</v>
      </c>
      <c r="H73" s="195">
        <v>6430</v>
      </c>
      <c r="I73" s="173">
        <v>3714.73</v>
      </c>
      <c r="J73" s="199">
        <v>3898.68</v>
      </c>
    </row>
    <row r="74" spans="1:10" ht="15">
      <c r="A74" s="124">
        <v>67</v>
      </c>
      <c r="B74" s="125" t="s">
        <v>188</v>
      </c>
      <c r="C74" s="126" t="s">
        <v>88</v>
      </c>
      <c r="D74" s="193">
        <v>3960</v>
      </c>
      <c r="E74" s="173">
        <v>3900</v>
      </c>
      <c r="F74" s="173">
        <v>3690</v>
      </c>
      <c r="G74" s="173">
        <f t="shared" si="1"/>
        <v>11550</v>
      </c>
      <c r="H74" s="195">
        <v>3900</v>
      </c>
      <c r="I74" s="173">
        <v>7200</v>
      </c>
      <c r="J74" s="199">
        <v>4098.34</v>
      </c>
    </row>
    <row r="75" spans="1:10" ht="15">
      <c r="A75" s="124">
        <v>68</v>
      </c>
      <c r="B75" s="125" t="s">
        <v>189</v>
      </c>
      <c r="C75" s="126" t="s">
        <v>89</v>
      </c>
      <c r="D75" s="193">
        <v>960</v>
      </c>
      <c r="E75" s="173">
        <v>1380</v>
      </c>
      <c r="F75" s="173">
        <v>840</v>
      </c>
      <c r="G75" s="173">
        <f t="shared" si="1"/>
        <v>3180</v>
      </c>
      <c r="H75" s="195">
        <v>1520</v>
      </c>
      <c r="I75" s="173">
        <v>4419.885</v>
      </c>
      <c r="J75" s="199">
        <v>4638.75</v>
      </c>
    </row>
    <row r="76" spans="1:10" ht="15">
      <c r="A76" s="124">
        <v>69</v>
      </c>
      <c r="B76" s="125" t="s">
        <v>190</v>
      </c>
      <c r="C76" s="126" t="s">
        <v>90</v>
      </c>
      <c r="D76" s="193">
        <v>1650</v>
      </c>
      <c r="E76" s="173">
        <v>1375</v>
      </c>
      <c r="F76" s="173">
        <v>3025</v>
      </c>
      <c r="G76" s="173">
        <f t="shared" si="1"/>
        <v>6050</v>
      </c>
      <c r="H76" s="195">
        <v>1650</v>
      </c>
      <c r="I76" s="173">
        <v>4950</v>
      </c>
      <c r="J76" s="199">
        <v>4950</v>
      </c>
    </row>
    <row r="77" spans="1:10" ht="15">
      <c r="A77" s="124">
        <v>70</v>
      </c>
      <c r="B77" s="125" t="s">
        <v>191</v>
      </c>
      <c r="C77" s="126" t="s">
        <v>91</v>
      </c>
      <c r="D77" s="193">
        <v>1620</v>
      </c>
      <c r="E77" s="173">
        <v>3600</v>
      </c>
      <c r="F77" s="173">
        <v>3900</v>
      </c>
      <c r="G77" s="173">
        <f t="shared" si="1"/>
        <v>9120</v>
      </c>
      <c r="H77" s="195">
        <v>3600</v>
      </c>
      <c r="I77" s="173">
        <v>7200</v>
      </c>
      <c r="J77" s="199">
        <v>3832.13</v>
      </c>
    </row>
    <row r="78" spans="1:10" ht="15">
      <c r="A78" s="124">
        <v>71</v>
      </c>
      <c r="B78" s="125" t="s">
        <v>192</v>
      </c>
      <c r="C78" s="126" t="s">
        <v>92</v>
      </c>
      <c r="D78" s="193">
        <v>6300</v>
      </c>
      <c r="E78" s="173">
        <v>10260</v>
      </c>
      <c r="F78" s="173">
        <v>10320</v>
      </c>
      <c r="G78" s="173">
        <f t="shared" si="1"/>
        <v>26880</v>
      </c>
      <c r="H78" s="195">
        <v>10200</v>
      </c>
      <c r="I78" s="173">
        <v>10280.51</v>
      </c>
      <c r="J78" s="199">
        <v>10789.6</v>
      </c>
    </row>
    <row r="79" spans="1:10" ht="15">
      <c r="A79" s="124">
        <v>72</v>
      </c>
      <c r="B79" s="125" t="s">
        <v>193</v>
      </c>
      <c r="C79" s="126" t="s">
        <v>93</v>
      </c>
      <c r="D79" s="193">
        <v>475</v>
      </c>
      <c r="E79" s="173">
        <v>125</v>
      </c>
      <c r="F79" s="173">
        <v>400</v>
      </c>
      <c r="G79" s="173">
        <f t="shared" si="1"/>
        <v>1000</v>
      </c>
      <c r="H79" s="195">
        <v>450</v>
      </c>
      <c r="I79" s="173">
        <v>3300</v>
      </c>
      <c r="J79" s="199">
        <v>3300</v>
      </c>
    </row>
    <row r="80" spans="1:10" ht="15">
      <c r="A80" s="124">
        <v>73</v>
      </c>
      <c r="B80" s="125" t="s">
        <v>194</v>
      </c>
      <c r="C80" s="126" t="s">
        <v>94</v>
      </c>
      <c r="D80" s="193">
        <v>16060</v>
      </c>
      <c r="E80" s="173">
        <v>18100</v>
      </c>
      <c r="F80" s="173">
        <v>18460</v>
      </c>
      <c r="G80" s="173">
        <f t="shared" si="1"/>
        <v>52620</v>
      </c>
      <c r="H80" s="195">
        <v>16030</v>
      </c>
      <c r="I80" s="173">
        <v>28152.825</v>
      </c>
      <c r="J80" s="199">
        <v>29546.93</v>
      </c>
    </row>
    <row r="81" spans="1:10" ht="15">
      <c r="A81" s="124">
        <v>74</v>
      </c>
      <c r="B81" s="125" t="s">
        <v>195</v>
      </c>
      <c r="C81" s="133" t="s">
        <v>95</v>
      </c>
      <c r="D81" s="193">
        <v>6410</v>
      </c>
      <c r="E81" s="173">
        <v>6390</v>
      </c>
      <c r="F81" s="173">
        <v>8560</v>
      </c>
      <c r="G81" s="173">
        <f t="shared" si="1"/>
        <v>21360</v>
      </c>
      <c r="H81" s="195">
        <v>6565</v>
      </c>
      <c r="I81" s="173">
        <v>6688.8</v>
      </c>
      <c r="J81" s="199">
        <v>7086.58</v>
      </c>
    </row>
    <row r="82" spans="1:10" ht="15">
      <c r="A82" s="124">
        <v>75</v>
      </c>
      <c r="B82" s="125" t="s">
        <v>196</v>
      </c>
      <c r="C82" s="126" t="s">
        <v>96</v>
      </c>
      <c r="D82" s="193">
        <v>2760</v>
      </c>
      <c r="E82" s="173">
        <v>2810</v>
      </c>
      <c r="F82" s="173">
        <v>2730</v>
      </c>
      <c r="G82" s="173">
        <f t="shared" si="1"/>
        <v>8300</v>
      </c>
      <c r="H82" s="195">
        <v>4620</v>
      </c>
      <c r="I82" s="173">
        <v>2717.88</v>
      </c>
      <c r="J82" s="199">
        <v>2852.47</v>
      </c>
    </row>
    <row r="83" spans="1:10" ht="15">
      <c r="A83" s="124">
        <v>76</v>
      </c>
      <c r="B83" s="125" t="s">
        <v>197</v>
      </c>
      <c r="C83" s="133" t="s">
        <v>97</v>
      </c>
      <c r="D83" s="193">
        <v>5860</v>
      </c>
      <c r="E83" s="173">
        <v>6630</v>
      </c>
      <c r="F83" s="173">
        <v>5780</v>
      </c>
      <c r="G83" s="173">
        <f t="shared" si="1"/>
        <v>18270</v>
      </c>
      <c r="H83" s="195">
        <v>7560</v>
      </c>
      <c r="I83" s="173">
        <v>7200</v>
      </c>
      <c r="J83" s="199">
        <v>6028.38</v>
      </c>
    </row>
    <row r="84" spans="1:10" ht="15">
      <c r="A84" s="124">
        <v>77</v>
      </c>
      <c r="B84" s="125" t="s">
        <v>198</v>
      </c>
      <c r="C84" s="126" t="s">
        <v>98</v>
      </c>
      <c r="D84" s="193">
        <v>3000</v>
      </c>
      <c r="E84" s="173">
        <v>2940</v>
      </c>
      <c r="F84" s="173">
        <v>2980</v>
      </c>
      <c r="G84" s="173">
        <f t="shared" si="1"/>
        <v>8920</v>
      </c>
      <c r="H84" s="195">
        <v>2940</v>
      </c>
      <c r="I84" s="173">
        <v>2963.92</v>
      </c>
      <c r="J84" s="199">
        <v>3110.69</v>
      </c>
    </row>
    <row r="85" spans="1:10" ht="15">
      <c r="A85" s="124">
        <v>78</v>
      </c>
      <c r="B85" s="125" t="s">
        <v>199</v>
      </c>
      <c r="C85" s="126" t="s">
        <v>99</v>
      </c>
      <c r="D85" s="193">
        <v>4900</v>
      </c>
      <c r="E85" s="173">
        <v>4880</v>
      </c>
      <c r="F85" s="173">
        <v>3260</v>
      </c>
      <c r="G85" s="173">
        <f t="shared" si="1"/>
        <v>13040</v>
      </c>
      <c r="H85" s="195">
        <v>3300</v>
      </c>
      <c r="I85" s="173">
        <v>6078.77</v>
      </c>
      <c r="J85" s="199">
        <v>6379.78</v>
      </c>
    </row>
    <row r="86" spans="1:10" ht="15">
      <c r="A86" s="124">
        <v>79</v>
      </c>
      <c r="B86" s="125" t="s">
        <v>200</v>
      </c>
      <c r="C86" s="126" t="s">
        <v>100</v>
      </c>
      <c r="D86" s="193">
        <v>660</v>
      </c>
      <c r="E86" s="173">
        <v>1320</v>
      </c>
      <c r="F86" s="173">
        <v>840</v>
      </c>
      <c r="G86" s="173">
        <f t="shared" si="1"/>
        <v>2820</v>
      </c>
      <c r="H86" s="195">
        <v>1080</v>
      </c>
      <c r="I86" s="173">
        <v>5199.865</v>
      </c>
      <c r="J86" s="199">
        <v>5457.36</v>
      </c>
    </row>
    <row r="87" spans="1:10" ht="15">
      <c r="A87" s="124">
        <v>80</v>
      </c>
      <c r="B87" s="125" t="s">
        <v>201</v>
      </c>
      <c r="C87" s="126" t="s">
        <v>101</v>
      </c>
      <c r="D87" s="193">
        <v>5200</v>
      </c>
      <c r="E87" s="173">
        <v>5040</v>
      </c>
      <c r="F87" s="173">
        <v>5100</v>
      </c>
      <c r="G87" s="173">
        <f t="shared" si="1"/>
        <v>15340</v>
      </c>
      <c r="H87" s="195">
        <v>5070</v>
      </c>
      <c r="I87" s="173">
        <v>7200</v>
      </c>
      <c r="J87" s="199">
        <v>5349.54</v>
      </c>
    </row>
    <row r="88" spans="1:10" ht="15">
      <c r="A88" s="124">
        <v>81</v>
      </c>
      <c r="B88" s="125" t="s">
        <v>202</v>
      </c>
      <c r="C88" s="126" t="s">
        <v>102</v>
      </c>
      <c r="D88" s="193">
        <v>1020</v>
      </c>
      <c r="E88" s="173">
        <v>780</v>
      </c>
      <c r="F88" s="173">
        <v>1260</v>
      </c>
      <c r="G88" s="173">
        <f t="shared" si="1"/>
        <v>3060</v>
      </c>
      <c r="H88" s="195">
        <v>960</v>
      </c>
      <c r="I88" s="173">
        <v>3524.495</v>
      </c>
      <c r="J88" s="199">
        <v>3699.02</v>
      </c>
    </row>
    <row r="89" spans="1:10" ht="15">
      <c r="A89" s="124">
        <v>82</v>
      </c>
      <c r="B89" s="125" t="s">
        <v>203</v>
      </c>
      <c r="C89" s="133" t="s">
        <v>103</v>
      </c>
      <c r="D89" s="193">
        <v>1455</v>
      </c>
      <c r="E89" s="173">
        <v>1650</v>
      </c>
      <c r="F89" s="173">
        <v>1760</v>
      </c>
      <c r="G89" s="173">
        <f t="shared" si="1"/>
        <v>4865</v>
      </c>
      <c r="H89" s="195">
        <v>1155</v>
      </c>
      <c r="I89" s="173">
        <v>3968.385</v>
      </c>
      <c r="J89" s="199">
        <v>4164.9</v>
      </c>
    </row>
    <row r="90" spans="1:10" ht="15">
      <c r="A90" s="124">
        <v>83</v>
      </c>
      <c r="B90" s="125" t="s">
        <v>204</v>
      </c>
      <c r="C90" s="133" t="s">
        <v>104</v>
      </c>
      <c r="D90" s="193">
        <v>720</v>
      </c>
      <c r="E90" s="173">
        <v>760</v>
      </c>
      <c r="F90" s="173">
        <v>1140</v>
      </c>
      <c r="G90" s="173">
        <f t="shared" si="1"/>
        <v>2620</v>
      </c>
      <c r="H90" s="195">
        <v>660</v>
      </c>
      <c r="I90" s="173">
        <v>759.685</v>
      </c>
      <c r="J90" s="199">
        <v>797.31</v>
      </c>
    </row>
    <row r="91" spans="1:10" ht="15">
      <c r="A91" s="124">
        <v>84</v>
      </c>
      <c r="B91" s="125" t="s">
        <v>205</v>
      </c>
      <c r="C91" s="126" t="s">
        <v>105</v>
      </c>
      <c r="D91" s="193">
        <v>5040</v>
      </c>
      <c r="E91" s="173">
        <v>4760</v>
      </c>
      <c r="F91" s="173">
        <v>5140</v>
      </c>
      <c r="G91" s="173">
        <f t="shared" si="1"/>
        <v>14940</v>
      </c>
      <c r="H91" s="195">
        <v>5040</v>
      </c>
      <c r="I91" s="173">
        <v>5190.985</v>
      </c>
      <c r="J91" s="199">
        <v>5448.04</v>
      </c>
    </row>
    <row r="92" spans="1:10" ht="15">
      <c r="A92" s="124">
        <v>85</v>
      </c>
      <c r="B92" s="125" t="s">
        <v>206</v>
      </c>
      <c r="C92" s="133" t="s">
        <v>106</v>
      </c>
      <c r="D92" s="193">
        <v>3855</v>
      </c>
      <c r="E92" s="173">
        <v>3635</v>
      </c>
      <c r="F92" s="173">
        <v>3800</v>
      </c>
      <c r="G92" s="173">
        <f t="shared" si="1"/>
        <v>11290</v>
      </c>
      <c r="H92" s="195">
        <v>3760</v>
      </c>
      <c r="I92" s="173">
        <v>3778.145</v>
      </c>
      <c r="J92" s="199">
        <v>3965.24</v>
      </c>
    </row>
    <row r="93" spans="1:10" ht="15">
      <c r="A93" s="124">
        <v>86</v>
      </c>
      <c r="B93" s="125" t="s">
        <v>207</v>
      </c>
      <c r="C93" s="133" t="s">
        <v>107</v>
      </c>
      <c r="D93" s="193">
        <v>1440</v>
      </c>
      <c r="E93" s="173">
        <v>3480</v>
      </c>
      <c r="F93" s="173">
        <v>3420</v>
      </c>
      <c r="G93" s="173">
        <f t="shared" si="1"/>
        <v>8340</v>
      </c>
      <c r="H93" s="195">
        <v>1260</v>
      </c>
      <c r="I93" s="173">
        <v>4067.2999999999997</v>
      </c>
      <c r="J93" s="199">
        <v>4268.72</v>
      </c>
    </row>
    <row r="94" spans="1:10" ht="41.25" customHeight="1">
      <c r="A94" s="223" t="s">
        <v>293</v>
      </c>
      <c r="B94" s="223"/>
      <c r="C94" s="223"/>
      <c r="D94" s="138">
        <f aca="true" t="shared" si="2" ref="D94:J94">SUM(D8:D93)</f>
        <v>451375</v>
      </c>
      <c r="E94" s="138">
        <f t="shared" si="2"/>
        <v>522670</v>
      </c>
      <c r="F94" s="138">
        <f t="shared" si="2"/>
        <v>553940</v>
      </c>
      <c r="G94" s="138">
        <f t="shared" si="2"/>
        <v>1527985</v>
      </c>
      <c r="H94" s="138">
        <f t="shared" si="2"/>
        <v>545265</v>
      </c>
      <c r="I94" s="138">
        <f t="shared" si="2"/>
        <v>791637.9815652709</v>
      </c>
      <c r="J94" s="138">
        <f t="shared" si="2"/>
        <v>650476.8499999999</v>
      </c>
    </row>
  </sheetData>
  <sheetProtection/>
  <mergeCells count="1">
    <mergeCell ref="A94:C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cp:lastPrinted>2021-04-01T12:52:09Z</cp:lastPrinted>
  <dcterms:created xsi:type="dcterms:W3CDTF">2020-12-30T14:22:05Z</dcterms:created>
  <dcterms:modified xsi:type="dcterms:W3CDTF">2021-07-02T07:07:50Z</dcterms:modified>
  <cp:category/>
  <cp:version/>
  <cp:contentType/>
  <cp:contentStatus/>
</cp:coreProperties>
</file>